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0" yWindow="135" windowWidth="17820" windowHeight="6675"/>
  </bookViews>
  <sheets>
    <sheet name="Отчет" sheetId="1" r:id="rId1"/>
  </sheets>
  <definedNames>
    <definedName name="_xlnm.Print_Titles" localSheetId="0">Отчет!$3:$5</definedName>
    <definedName name="_xlnm.Print_Area" localSheetId="0">Отчет!$A$1:$Q$109</definedName>
  </definedNames>
  <calcPr calcId="152511"/>
</workbook>
</file>

<file path=xl/calcChain.xml><?xml version="1.0" encoding="utf-8"?>
<calcChain xmlns="http://schemas.openxmlformats.org/spreadsheetml/2006/main">
  <c r="F105" i="1" l="1"/>
  <c r="G105" i="1"/>
  <c r="H105" i="1"/>
  <c r="F95" i="1"/>
  <c r="G95" i="1"/>
  <c r="H95" i="1"/>
  <c r="E95" i="1"/>
  <c r="O90" i="1" l="1"/>
  <c r="O84" i="1"/>
  <c r="I96" i="1" l="1"/>
  <c r="I97" i="1"/>
  <c r="I94" i="1"/>
  <c r="I92" i="1"/>
  <c r="I81" i="1"/>
  <c r="I80" i="1"/>
  <c r="I65" i="1"/>
  <c r="I66" i="1"/>
  <c r="I67" i="1"/>
  <c r="I68" i="1"/>
  <c r="I69" i="1"/>
  <c r="I70" i="1"/>
  <c r="I71" i="1"/>
  <c r="I72" i="1"/>
  <c r="I73" i="1"/>
  <c r="I74" i="1"/>
  <c r="I64" i="1"/>
  <c r="I61" i="1"/>
  <c r="I60" i="1"/>
  <c r="I56" i="1"/>
  <c r="I46" i="1"/>
  <c r="I45" i="1"/>
  <c r="I37" i="1"/>
  <c r="I38" i="1"/>
  <c r="I36" i="1"/>
  <c r="I33" i="1"/>
  <c r="I32" i="1"/>
  <c r="I27" i="1"/>
  <c r="I28" i="1"/>
  <c r="I29" i="1"/>
  <c r="I26" i="1"/>
  <c r="I19" i="1"/>
  <c r="I18" i="1"/>
  <c r="I8" i="1"/>
  <c r="I9" i="1"/>
  <c r="I7" i="1"/>
  <c r="O89" i="1" l="1"/>
  <c r="H104" i="1"/>
  <c r="H103" i="1"/>
  <c r="H102" i="1"/>
  <c r="H101" i="1"/>
  <c r="H100" i="1"/>
  <c r="H99" i="1"/>
  <c r="G99" i="1"/>
  <c r="H75" i="1"/>
  <c r="H77" i="1"/>
  <c r="H76" i="1"/>
  <c r="H20" i="1"/>
  <c r="H10" i="1"/>
  <c r="H47" i="1"/>
  <c r="H78" i="1" l="1"/>
  <c r="H43" i="1"/>
  <c r="H39" i="1"/>
  <c r="H30" i="1"/>
  <c r="H34" i="1"/>
  <c r="H98" i="1" l="1"/>
  <c r="H93" i="1"/>
  <c r="H82" i="1"/>
  <c r="H62" i="1"/>
  <c r="O91" i="1" l="1"/>
  <c r="O88" i="1" l="1"/>
  <c r="O83" i="1"/>
  <c r="O86" i="1"/>
  <c r="G102" i="1"/>
  <c r="F102" i="1"/>
  <c r="I102" i="1" s="1"/>
  <c r="G10" i="1"/>
  <c r="E77" i="1" l="1"/>
  <c r="G77" i="1"/>
  <c r="F77" i="1"/>
  <c r="I77" i="1" s="1"/>
  <c r="E10" i="1" l="1"/>
  <c r="E99" i="1"/>
  <c r="F100" i="1"/>
  <c r="I100" i="1" s="1"/>
  <c r="G100" i="1"/>
  <c r="E100" i="1"/>
  <c r="F99" i="1"/>
  <c r="I99" i="1" s="1"/>
  <c r="F30" i="1"/>
  <c r="I30" i="1" s="1"/>
  <c r="E30" i="1"/>
  <c r="G30" i="1"/>
  <c r="G20" i="1"/>
  <c r="F20" i="1"/>
  <c r="I20" i="1" s="1"/>
  <c r="E20" i="1"/>
  <c r="F104" i="1" l="1"/>
  <c r="I104" i="1" s="1"/>
  <c r="G104" i="1"/>
  <c r="F103" i="1"/>
  <c r="I103" i="1" s="1"/>
  <c r="G103" i="1"/>
  <c r="F101" i="1"/>
  <c r="I101" i="1" s="1"/>
  <c r="G101" i="1"/>
  <c r="O92" i="1"/>
  <c r="O81" i="1"/>
  <c r="O82" i="1"/>
  <c r="O80" i="1"/>
  <c r="O69" i="1"/>
  <c r="O64" i="1"/>
  <c r="F76" i="1"/>
  <c r="I76" i="1" s="1"/>
  <c r="G76" i="1"/>
  <c r="E76" i="1"/>
  <c r="F75" i="1"/>
  <c r="I75" i="1" s="1"/>
  <c r="G75" i="1"/>
  <c r="E75" i="1"/>
  <c r="G78" i="1" l="1"/>
  <c r="F78" i="1"/>
  <c r="I78" i="1" s="1"/>
  <c r="O62" i="1" l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7" i="1"/>
  <c r="O43" i="1"/>
  <c r="O42" i="1"/>
  <c r="O41" i="1"/>
  <c r="O33" i="1" l="1"/>
  <c r="O32" i="1"/>
  <c r="O30" i="1"/>
  <c r="O27" i="1"/>
  <c r="O26" i="1"/>
  <c r="E101" i="1" l="1"/>
  <c r="O85" i="1" l="1"/>
  <c r="O13" i="1" l="1"/>
  <c r="O16" i="1" s="1"/>
  <c r="O11" i="1"/>
  <c r="O9" i="1"/>
  <c r="O12" i="1" s="1"/>
  <c r="O10" i="1"/>
  <c r="O7" i="1"/>
  <c r="E78" i="1" l="1"/>
  <c r="F93" i="1" l="1"/>
  <c r="I93" i="1" s="1"/>
  <c r="G47" i="1"/>
  <c r="E102" i="1"/>
  <c r="G43" i="1"/>
  <c r="F43" i="1"/>
  <c r="F39" i="1"/>
  <c r="I39" i="1" s="1"/>
  <c r="F47" i="1" l="1"/>
  <c r="I47" i="1" s="1"/>
  <c r="E47" i="1"/>
  <c r="I105" i="1" l="1"/>
  <c r="M12" i="1" l="1"/>
  <c r="N12" i="1"/>
  <c r="P12" i="1"/>
  <c r="E104" i="1" l="1"/>
  <c r="E103" i="1"/>
  <c r="E105" i="1" s="1"/>
  <c r="F34" i="1" l="1"/>
  <c r="I34" i="1" s="1"/>
  <c r="G34" i="1"/>
  <c r="E34" i="1"/>
  <c r="E39" i="1" l="1"/>
  <c r="E62" i="1"/>
  <c r="E82" i="1"/>
  <c r="E93" i="1"/>
  <c r="E98" i="1"/>
  <c r="G98" i="1"/>
  <c r="F82" i="1"/>
  <c r="I82" i="1" s="1"/>
  <c r="G82" i="1"/>
  <c r="F10" i="1"/>
  <c r="I10" i="1" s="1"/>
  <c r="F62" i="1" l="1"/>
  <c r="I62" i="1" s="1"/>
  <c r="G62" i="1"/>
  <c r="O14" i="1" l="1"/>
  <c r="O87" i="1" l="1"/>
  <c r="O25" i="1" l="1"/>
  <c r="F98" i="1" l="1"/>
  <c r="I98" i="1" s="1"/>
  <c r="O21" i="1" l="1"/>
  <c r="O18" i="1" l="1"/>
  <c r="G39" i="1" l="1"/>
  <c r="G93" i="1"/>
  <c r="O22" i="1" l="1"/>
  <c r="O8" i="1"/>
  <c r="I95" i="1"/>
</calcChain>
</file>

<file path=xl/sharedStrings.xml><?xml version="1.0" encoding="utf-8"?>
<sst xmlns="http://schemas.openxmlformats.org/spreadsheetml/2006/main" count="319" uniqueCount="203">
  <si>
    <t>план</t>
  </si>
  <si>
    <t xml:space="preserve">факт </t>
  </si>
  <si>
    <t>Значение индикатора</t>
  </si>
  <si>
    <t xml:space="preserve"> N п/п</t>
  </si>
  <si>
    <t>предыдущий год</t>
  </si>
  <si>
    <t xml:space="preserve"> текущий год</t>
  </si>
  <si>
    <t>Наименование индикатора, единица измерения</t>
  </si>
  <si>
    <t xml:space="preserve">процент выполнения </t>
  </si>
  <si>
    <t>Наименование подпрограммы (раздела, мероприятия)</t>
  </si>
  <si>
    <t>Источник финансирования (в том числе бюджет Российской Федерации, бюджет Республики Татарстан, местный бюджет, внебюджетные источники)</t>
  </si>
  <si>
    <t>Плановые объемы финансирования на отчетный год &lt;*&gt;, тыс. рублей</t>
  </si>
  <si>
    <t>Объемы финансирования на отчетный год, в соответствии с лимитами бюджетных обязательств и средствами из внебюджетных источников &lt;**&gt;, тыс. рублей</t>
  </si>
  <si>
    <t>Процент исполнения</t>
  </si>
  <si>
    <t>Исполнено с начала года &lt;***&gt;, тыс. рублей</t>
  </si>
  <si>
    <t>1</t>
  </si>
  <si>
    <t>1.1</t>
  </si>
  <si>
    <t>Перечисление субсидий бюджетам муниципальных образований для оплаты выданных молодых семьям социальных выплат</t>
  </si>
  <si>
    <t>бюджет Российской Федерации</t>
  </si>
  <si>
    <t>бюджет Республики Татарстан</t>
  </si>
  <si>
    <t>Внебюджетные источники</t>
  </si>
  <si>
    <t>Всего</t>
  </si>
  <si>
    <t>Отбор уполномоченных организаций, предоставляющих  жилье экономического класса  для  молодых семей – участников Подпрограммы</t>
  </si>
  <si>
    <t xml:space="preserve">Отбор банков для участия в реализации Подпрограммы       </t>
  </si>
  <si>
    <t>Разработка методического  и программного обеспечения информационной системы, предназначенной для контроля реализации Подпрограммы и подготовки информационно-аналитических материалов</t>
  </si>
  <si>
    <t>Организация информационно-разъяснительной работы среди населения по освещению  целей и задач Подпрограммы</t>
  </si>
  <si>
    <t>1.2</t>
  </si>
  <si>
    <t>Ремонт или замена внутридомовых инженерных систем; ремонт или замена лифтового оборудования; ремонт крыш; ремонт подвальных помещений; утепление и ремонт фасадов; установка или замена коллективных приборов учета; ремонт фундаментов; ремонт подъездов.</t>
  </si>
  <si>
    <t xml:space="preserve">Проведение мероприятий по энергосбережению на объектах жилищного фонда </t>
  </si>
  <si>
    <t>Обеспечение жильем многодетных семей, имеющих 5 и более детей, нуждающихся в улучшении жилищных условий</t>
  </si>
  <si>
    <t>Осуществление республиканского государственного жилищного надзора</t>
  </si>
  <si>
    <t>Другие мероприятия в области коммунального хозяйства</t>
  </si>
  <si>
    <t>Итого по программе Обеспечение качественным жильем и услугами жилищно-коммунального хозяйства населения Республики Татарстан на 2014-2020 годы</t>
  </si>
  <si>
    <t>2</t>
  </si>
  <si>
    <t>2.1</t>
  </si>
  <si>
    <t>2.2</t>
  </si>
  <si>
    <t>3</t>
  </si>
  <si>
    <t>3.1</t>
  </si>
  <si>
    <t>4</t>
  </si>
  <si>
    <t>5</t>
  </si>
  <si>
    <t>5.1</t>
  </si>
  <si>
    <t>Удельный расход электрической энергии в системах уличного освещения на 1 кв. метр освещаемой площади, кВт∙ч/кв. м.</t>
  </si>
  <si>
    <t>Перечисление социальных выплат за приобретенное жилое помещение поставщику жилья, единиц</t>
  </si>
  <si>
    <t>Ведение учета выданных и оплаченных свидетельств о праве на получение социальных выплат, единиц</t>
  </si>
  <si>
    <t>Заключение соглашения с уполномоченным банком, единиц</t>
  </si>
  <si>
    <t>Принятие муниципальных программ по обеспечению жильем молодых семей в муниципальных образованиях, отобранных для участия в реализации Подпрограммы, единиц</t>
  </si>
  <si>
    <t>Заключение порядка взаимодействия с поставщиком жилья, единиц</t>
  </si>
  <si>
    <t>1.3</t>
  </si>
  <si>
    <t>1.4</t>
  </si>
  <si>
    <t>1.5</t>
  </si>
  <si>
    <t>1.6</t>
  </si>
  <si>
    <t>1.7</t>
  </si>
  <si>
    <t>2.3</t>
  </si>
  <si>
    <t>Внедрение организационных механизмов реализации программ жилищного строительства</t>
  </si>
  <si>
    <t>Общие целевые показатели в области энергосбережения и повышения энергетической эффективности в жилищно-коммунальном хозяйстве</t>
  </si>
  <si>
    <t>Доля площади жилищного фонда, обеспеченного всеми видами благоустройства, в общей площади жилищного фонда Республики Татарстан, %</t>
  </si>
  <si>
    <t>Уровень износа коммунальной инфраструктуры, %</t>
  </si>
  <si>
    <t>Доля убыточных организаций жилищно-коммунального хозяйства, %</t>
  </si>
  <si>
    <t>Доля убыточных предприятий строительства в общем количестве предприятий строительства, %</t>
  </si>
  <si>
    <t>Доля многодетных семей, получивших жилые помещения и улучшивших жилищные условия в отчетном году, в общем числе многодетных семей, состоящих на учете в качестве нуждающихся в жилых помещениях, %</t>
  </si>
  <si>
    <t>местный бюджет</t>
  </si>
  <si>
    <t>внебюджетные источники</t>
  </si>
  <si>
    <t>ИТОГО</t>
  </si>
  <si>
    <t xml:space="preserve">бюджет Российской Федерации </t>
  </si>
  <si>
    <t>примечание</t>
  </si>
  <si>
    <t>3.2</t>
  </si>
  <si>
    <t>Фонд развития моногородов</t>
  </si>
  <si>
    <t>Фонд моногородов</t>
  </si>
  <si>
    <t>годовой</t>
  </si>
  <si>
    <t>Модернизация систем наружного освещения</t>
  </si>
  <si>
    <t>Модернизация оборудования, используемого для выработки (передачи) тепловой энергии</t>
  </si>
  <si>
    <t>квартальный</t>
  </si>
  <si>
    <t xml:space="preserve">квартальный </t>
  </si>
  <si>
    <t xml:space="preserve"> &lt;*&gt;  в части бюджетных средств - в соответствии с законом (решением) о бюджете на соответствующий финансовый год, в части внебюджетных средств - в соответствии с нормативным правовым  актом об утверждении программы;</t>
  </si>
  <si>
    <t xml:space="preserve"> &lt;**&gt;  в части бюджетных средств - в соответствии с лимитами, доведенными уведомлениями о лимитах (справками об изменении лимитов) бюджетных обязательств, в части внебюджетных средств   - в соответствии с нормативным правовым актом об утверждении программы;</t>
  </si>
  <si>
    <t>КБК</t>
  </si>
  <si>
    <t>0412 0480102040</t>
  </si>
  <si>
    <t>0412 0480102950</t>
  </si>
  <si>
    <t>0502 04К0072310</t>
  </si>
  <si>
    <t>0503 04К0072310</t>
  </si>
  <si>
    <t xml:space="preserve">0501 045019601 </t>
  </si>
  <si>
    <t>0503 04Э0266010</t>
  </si>
  <si>
    <t xml:space="preserve">0502 0480414150 </t>
  </si>
  <si>
    <t xml:space="preserve">0503 0480414200 </t>
  </si>
  <si>
    <t>0502 04Э0372310</t>
  </si>
  <si>
    <t>0501 04Э0196010</t>
  </si>
  <si>
    <t xml:space="preserve">0502 04К00R1130 </t>
  </si>
  <si>
    <t>0602 04КG650130</t>
  </si>
  <si>
    <t xml:space="preserve">1004 0480205850 </t>
  </si>
  <si>
    <t>Доля населения, обеспеченного качественной питьевой водой из систем централизованного водоснабжения, в общей численности населения Республики Татарстан, %</t>
  </si>
  <si>
    <t>Доля городского населения, обеспеченного качественной питьевой водой из систем централизованного водоснабжения, в общей численности населения Республики Татарстан, %</t>
  </si>
  <si>
    <t xml:space="preserve">Строительство, реконструкция и капитальный ремонт объектов коммунальной инфраструктуры </t>
  </si>
  <si>
    <t>Строительство, реконструкция и капитальный ремонт объектов жилищного хозяйства</t>
  </si>
  <si>
    <t>Строительство, реконструкция и капитальный ремонт объектов благоустройства</t>
  </si>
  <si>
    <t>Подпрограмма "Энергосбережение и повышение энергетической эффективности"</t>
  </si>
  <si>
    <t>Фонд ЖКХ</t>
  </si>
  <si>
    <t xml:space="preserve">0501 044F367484 </t>
  </si>
  <si>
    <t xml:space="preserve">0501 044F367483 </t>
  </si>
  <si>
    <t xml:space="preserve">Строительство, реконструкция и капитальный ремонт прочих объектов общественной инфраструктуры в рамках Программы </t>
  </si>
  <si>
    <t>0602 04К0072310</t>
  </si>
  <si>
    <t>4.3.</t>
  </si>
  <si>
    <t>720 1004 0420160820
720 1004 04201R0820</t>
  </si>
  <si>
    <t>6</t>
  </si>
  <si>
    <t>6.1</t>
  </si>
  <si>
    <t>8.1</t>
  </si>
  <si>
    <t>8.2</t>
  </si>
  <si>
    <t>8.3</t>
  </si>
  <si>
    <t>8.4</t>
  </si>
  <si>
    <t>Итого по Государственной программе "Обеспечение качественным жильем и услугами жилищно-коммунального хозяйства населения Республики Татарстан на 2014-2019 годы"</t>
  </si>
  <si>
    <t xml:space="preserve">годовой </t>
  </si>
  <si>
    <t>Перечислено на счет заказчика, тыс.рублей</t>
  </si>
  <si>
    <t>Подпрограмма "Обеспечение жильем молодых семей в Республике Татарстан"</t>
  </si>
  <si>
    <t>Перечисление иных межбюджетных трансфертов бюджетам муниципальных образований для оплаты выданных молодым семьям социальных выплат</t>
  </si>
  <si>
    <t>Разработка проектов муниципальных программ по обеспечению жильем молодых семей</t>
  </si>
  <si>
    <t>следующий год</t>
  </si>
  <si>
    <t>Подпрограмма "Обеспечение жилыми помещениями детей-сирот,
 детей, оставшихся без попечения родителей, лиц из числа детей-сирот и детей, оставшихся без попечения родителей, 
в Республике Татарстан"</t>
  </si>
  <si>
    <t>Формирование и ведение списка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которые подлежат обеспечению жилыми помещениями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</si>
  <si>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у которых право на обеспечение жилыми помещениями возникло и не реализовано, по состоянию на конец соответствующего года, человек</t>
  </si>
  <si>
    <t xml:space="preserve">Строительство жилья для детей-сирот и детей, оставшихся без попечения родителей, лиц из числа детей-сирот и детей, оставшихся без попечения роди-телей,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на территории Республики Татарстан         </t>
  </si>
  <si>
    <t>Численность детей-сирот и детей, оставшихся без попечения родите-лей,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году, человек</t>
  </si>
  <si>
    <t>Количество молодых семей, получивших жилые помещения и улучшивших жилищные условия в отчетном году в рамках подпрограммы, единиц</t>
  </si>
  <si>
    <t xml:space="preserve">Заключение договоров найма специализированных жилых помещений с детьми-сиротами и детьми, оставшимися без попечения родителей, лицами из числа детей-сирот и детей, оставшихся без попечения роди-телей, лицами,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лет.
Обеспечение сохранности жи-лых помещений специализиро-ванного жилищного фонда Республики Татарстан   
</t>
  </si>
  <si>
    <t>Подпрограмма "Реализация мероприятий федерального проекта «Жилье".</t>
  </si>
  <si>
    <t xml:space="preserve">Получение субсидий на реализацию программ развития жилищного строительства
</t>
  </si>
  <si>
    <t>Предоставление в связи с переселением граждан из жилищного фонда, признанного аварийным и непригодным для проживания, жилых помещений по договорам социального найма или договорам мены, выкуп аварйных жилых помещений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</si>
  <si>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Татарстан"</t>
  </si>
  <si>
    <t xml:space="preserve">Проведение с применением долговечных материалов с улучшенными эксплуатационными характеристиками капитального ремонта общего имущества в многоквартирных домах
</t>
  </si>
  <si>
    <t>Доля многоквартирных домов, в которых проведен капитальный ремонт, от общего числа многоквартирных домов, включенных в Региональную программу капитального ремонта общего имущества в многоквартирных домах, расположенных на территории Республики Татарстан на текущий год, %</t>
  </si>
  <si>
    <t>Подпрограмма "Реализация мероприятий федерального проекта "Чистая вода"</t>
  </si>
  <si>
    <t xml:space="preserve">Строительство и реконструкция (модернизация) объектов питьевого водоснабжения и водоподготовки
</t>
  </si>
  <si>
    <t>7</t>
  </si>
  <si>
    <t>7.1</t>
  </si>
  <si>
    <t>Строительство (реконструкция, в том числе с элементами реставрации, техническое перевооружение) очистных сооружений предприятий водопроводно-канализационного хозяйства</t>
  </si>
  <si>
    <t>Объем отводимых в р.Волгу загрязненных сточных вод от объема сточных вод, подлежащих очистке, куб.км/год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</si>
  <si>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хозяйстве"</t>
  </si>
  <si>
    <t>Общепрограммная деятельность МСАЖКХ  в области архитектуры, градостроительства, гражданского и промышленного строительства, жилищноком-мунального хозяйства</t>
  </si>
  <si>
    <t>Объем работ, выполненных по виду деятельности «Строительство», в сопоставимых ценах к соответствующему периоду предыдущего года, %</t>
  </si>
  <si>
    <t>Общая площадь жилых помещений, приходящаяся в среднем на 1 жителя Республики Татарстан, кв.метров</t>
  </si>
  <si>
    <t>Доля фактически сданных объектов от графика производства работ по программам капитальных вложений (без учета строительства и реконструкции дорог), %</t>
  </si>
  <si>
    <t>Обеспечение инфраструктурой ОЭЗ «Алабуга», % от запланированного объема</t>
  </si>
  <si>
    <t>Ввод новых и модернизация существующих предприятий по выпуску строительной продукции, единиц</t>
  </si>
  <si>
    <t>Количество семей, улучшивших жилищные условия, тыс. семей, тыс.семей</t>
  </si>
  <si>
    <t>Обеспечение жильем многодетных семей, имеющих 5 и более детей, нуждающихся в улучшении жилищных  условий</t>
  </si>
  <si>
    <t>Доля проведенных Государственной жилищной инспекцией Республики Татарстан плановых проверок организа-ций от числа запланированных (без учета количества проверок, невозможность проведения которых обусловлена ликвидацией или реорганизацией юридического лица, прекращением юридическим лицом или индивидуальным предпринимателем подлежащей плановой проверке деятельности в Республике Татарстан, а также наступлением обстоятельств непреодолимой силы), %</t>
  </si>
  <si>
    <t>Доля устраненных нарушений и нарушений, по устранению которых  Государственной жилищной инспекцией Республики Татарстан приняты меры, от общего числа выявленных нарушений, %</t>
  </si>
  <si>
    <t>Удельный расход природного газа в многоквартирных домах с индивидуальными системами газового отопления (в расчете на 1 кв.метр общей площади), куб.метров/кв.метр</t>
  </si>
  <si>
    <t>Удельный расход природного газа в многоквартирных домах с иными системами  отопления   (в расчете на 1 жителя), куб.метров /человека</t>
  </si>
  <si>
    <t>Удельный расход электрической энергии, используемой при передаче тепловой энергии в системах теплоснабжения, кВт × ч/Гкал</t>
  </si>
  <si>
    <t>Доля утечек и неучтенного расхода воды к общему объему подачи во-   ды, %</t>
  </si>
  <si>
    <t>Удельный расход электрической энергии,   используемой  для передачи (транспортировки) воды в системах водоснабжения (на 1 куб.метр), кВт × ч/ куб.метр</t>
  </si>
  <si>
    <t>Удельный расход электрической энергии,  используемой   в     системах водоотведения  (на 1 куб.метр), кВт ×ч/куб.метр</t>
  </si>
  <si>
    <t>Удельный суммарный расход энергетических ресурсов в многоквартирных домах, кг у.т./кв.метр</t>
  </si>
  <si>
    <t>Удельный   расход тепловой энергии в многоквартирных домах (в расчете на 1 кв.метр общей площади), Гкал/кв.метр</t>
  </si>
  <si>
    <t>Удельный   расход  холодной    воды в многоквартирных домах (в расчете на 1 жителя), куб.метров/человека</t>
  </si>
  <si>
    <t>Удельный расход горячей воды в многоквартирных домах (в расчете на 1 жителя), куб.метров/человека</t>
  </si>
  <si>
    <t>Удельный расход электрической энергии в многоквартирных домах (в расчете на 1 кв.метр общей площади), кВт × ч/кв.метр</t>
  </si>
  <si>
    <t>Удельный вес потерь тепловой энергии в общем количестве поданного в сеть тепла, %</t>
  </si>
  <si>
    <t>9.2</t>
  </si>
  <si>
    <t>9.3</t>
  </si>
  <si>
    <t>9.4</t>
  </si>
  <si>
    <t>10.</t>
  </si>
  <si>
    <t>Подпрограмма "Развитие социальной и инженерной инфраструктуры в рамках государственной программы "Обеспечение качественным жильем и услугами жилищно-коммунального хозяйства населения Республики Татарстан"</t>
  </si>
  <si>
    <t>05 02 04 К 00 0367 1 400</t>
  </si>
  <si>
    <t>05 02 04 К 00 0367 2 400</t>
  </si>
  <si>
    <t>10.2</t>
  </si>
  <si>
    <t>10.3</t>
  </si>
  <si>
    <t>10.4</t>
  </si>
  <si>
    <t>Доля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которые достигли возраста 23 лет, обеспеченных жилыми помещениями специали-зированного жилищного фонда по договорам найма специализиро-ванных жилых помещений, в общем числе нуждающихся, %</t>
  </si>
  <si>
    <t>8</t>
  </si>
  <si>
    <t>9.</t>
  </si>
  <si>
    <t>9.1.</t>
  </si>
  <si>
    <t>10.1</t>
  </si>
  <si>
    <t>0505</t>
  </si>
  <si>
    <t xml:space="preserve">0702 04КF150210 </t>
  </si>
  <si>
    <t xml:space="preserve">      Подпрограмма "Реализация мероприятий федерального проекта "Оздоровление Волги"</t>
  </si>
  <si>
    <t>0113 04К0072310</t>
  </si>
  <si>
    <t>0505 0480302040
0505 0480302950
 05 05 04 8 03 9299 0</t>
  </si>
  <si>
    <t>0501 04К0072310</t>
  </si>
  <si>
    <t>Организация учета молодых семей, участвующих в Подпрограмме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</si>
  <si>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Республики Татарстан (нарастающим итогом с 2013 года), человек</t>
  </si>
  <si>
    <t>0702 04KF15021F</t>
  </si>
  <si>
    <t>Подпрограмма "Реализация мероприятий федерального проекта "Обеспечение устойчивого сокращения непригодного для проживания жилищного фонда"</t>
  </si>
  <si>
    <t>Мероприятия по строительству, реконструкции, модернизации и капитальному ремонту объектов жилищно-коммунального хозяйства и благоустройства в рамках реализации разработанной НО ИВФ Концепции развития социальных отраслей и общественной инфраструктуры Республики Татарстан на 2016 – 2020 годы</t>
  </si>
  <si>
    <t>0502 04К0072350</t>
  </si>
  <si>
    <t>0702 04К0072310</t>
  </si>
  <si>
    <t>Прирост мощности очистных сооружений, обеспечивающих сокращение отведения в р.Волгу загрязненных сточных вод, куб.км</t>
  </si>
  <si>
    <t xml:space="preserve">годовой (оценка) </t>
  </si>
  <si>
    <t>годовой (оценка)</t>
  </si>
  <si>
    <t>Введено в эксплуатацию арендного жилья нарастающим итогом с 2019 года, тыс.кв.метров общей площади</t>
  </si>
  <si>
    <t>Уровень доступности жилья, %</t>
  </si>
  <si>
    <t xml:space="preserve">Отчет о реализации государственной программы "Обеспечение качественным жильем и услугами жилищно-коммунального хозяйства населения Республики Татарстан"
по итогам 2020 года </t>
  </si>
  <si>
    <t>-</t>
  </si>
  <si>
    <t>Доля  муниципальных образований Республики Татарстан, направивших отчет о реализации подпрограммы в ГИИС «Электронный бюджет», от общего числа  муниципальных образований Республики Татарстан, принимающих участие в реализации подпрограммы, процент</t>
  </si>
  <si>
    <t>Доля муниципальных образований Республики Татарстан, разметивших информацию о реализации подпрограммы на официальных сайтах, от общего количества муниципальных образований Республики Татарстан, процент</t>
  </si>
  <si>
    <t>Объем жилищного строительства, 
млн. кв. м в год</t>
  </si>
  <si>
    <t>Ввод жилья в рамках мероприятий по стимулированию программ развития жилищного строительства субъектов Российской Федерации, млн.кв.метров</t>
  </si>
  <si>
    <t xml:space="preserve">&lt;***&gt;  кассовые расходы на реализацию мероприятий государственной программы </t>
  </si>
  <si>
    <t xml:space="preserve">
734 100404101R497</t>
  </si>
  <si>
    <t xml:space="preserve">Темпы роста количества высокопроизводительных рабочих мест по виду экономической деятельности "Строительство", %
</t>
  </si>
  <si>
    <t>факт (оценка) на 31.12.2020</t>
  </si>
  <si>
    <t>Доля многоквартирных домов, в которых собственники помещений выбрали и реали-зуют управление многоквар-тирыми домами  посредством товариществ собственников жилья либо жилищных ко-оперативов или иного специализированного кооператива, %</t>
  </si>
  <si>
    <t xml:space="preserve">Площадь расселенного аварийного жилищного фонда, тыс. кв. метров общей площади
</t>
  </si>
  <si>
    <t xml:space="preserve">Количество граждан, расселенных из аварийного жилищного фонда, тыс. человек
</t>
  </si>
  <si>
    <t>годовой 
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</si>
</sst>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"/>
    <numFmt numFmtId="166" formatCode="_-* #,##0.0\ _₽_-;\-* #,##0.0\ _₽_-;_-* &quot;-&quot;?\ _₽_-;_-@_-"/>
    <numFmt numFmtId="167" formatCode="#,##0.0000"/>
    <numFmt numFmtId="168" formatCode="0.0%"/>
  </numFmts>
  <fonts count="2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/>
    <xf numFmtId="0" fontId="22" fillId="0" borderId="1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4" fontId="22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vertical="top" wrapText="1"/>
    </xf>
    <xf numFmtId="9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vertical="top" wrapText="1"/>
    </xf>
    <xf numFmtId="9" fontId="18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/>
    </xf>
    <xf numFmtId="0" fontId="18" fillId="0" borderId="12" xfId="0" applyNumberFormat="1" applyFont="1" applyFill="1" applyBorder="1" applyAlignment="1">
      <alignment vertical="top" wrapText="1"/>
    </xf>
    <xf numFmtId="165" fontId="18" fillId="0" borderId="10" xfId="0" applyNumberFormat="1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vertical="center" wrapText="1"/>
    </xf>
    <xf numFmtId="166" fontId="18" fillId="0" borderId="10" xfId="0" applyNumberFormat="1" applyFont="1" applyFill="1" applyBorder="1" applyAlignment="1">
      <alignment horizontal="right" vertical="top" wrapText="1"/>
    </xf>
    <xf numFmtId="164" fontId="19" fillId="0" borderId="11" xfId="0" applyNumberFormat="1" applyFont="1" applyFill="1" applyBorder="1" applyAlignment="1">
      <alignment horizontal="right" vertical="top" wrapText="1"/>
    </xf>
    <xf numFmtId="10" fontId="19" fillId="0" borderId="10" xfId="0" applyNumberFormat="1" applyFont="1" applyFill="1" applyBorder="1" applyAlignment="1">
      <alignment horizontal="right" vertical="top" wrapText="1"/>
    </xf>
    <xf numFmtId="10" fontId="18" fillId="0" borderId="10" xfId="0" applyNumberFormat="1" applyFont="1" applyFill="1" applyBorder="1" applyAlignment="1">
      <alignment horizontal="right" vertical="top" wrapText="1"/>
    </xf>
    <xf numFmtId="10" fontId="22" fillId="0" borderId="10" xfId="0" applyNumberFormat="1" applyFont="1" applyFill="1" applyBorder="1" applyAlignment="1">
      <alignment vertical="top"/>
    </xf>
    <xf numFmtId="10" fontId="18" fillId="0" borderId="22" xfId="0" applyNumberFormat="1" applyFont="1" applyFill="1" applyBorder="1" applyAlignment="1">
      <alignment horizontal="right" vertical="top" wrapText="1"/>
    </xf>
    <xf numFmtId="10" fontId="19" fillId="0" borderId="22" xfId="0" applyNumberFormat="1" applyFont="1" applyFill="1" applyBorder="1" applyAlignment="1">
      <alignment horizontal="right" vertical="top" wrapText="1"/>
    </xf>
    <xf numFmtId="10" fontId="18" fillId="0" borderId="10" xfId="0" applyNumberFormat="1" applyFont="1" applyFill="1" applyBorder="1" applyAlignment="1">
      <alignment vertical="top" wrapText="1"/>
    </xf>
    <xf numFmtId="10" fontId="22" fillId="0" borderId="0" xfId="0" applyNumberFormat="1" applyFont="1" applyFill="1" applyAlignment="1">
      <alignment horizontal="left" vertical="top"/>
    </xf>
    <xf numFmtId="10" fontId="22" fillId="0" borderId="0" xfId="0" applyNumberFormat="1" applyFont="1" applyFill="1" applyAlignment="1">
      <alignment vertical="top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9" fontId="18" fillId="0" borderId="10" xfId="0" applyNumberFormat="1" applyFont="1" applyFill="1" applyBorder="1" applyAlignment="1">
      <alignment horizontal="righ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/>
    </xf>
    <xf numFmtId="164" fontId="18" fillId="0" borderId="10" xfId="0" applyNumberFormat="1" applyFont="1" applyFill="1" applyBorder="1" applyAlignment="1">
      <alignment horizontal="right" vertical="top" wrapText="1"/>
    </xf>
    <xf numFmtId="168" fontId="18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vertical="top" wrapText="1"/>
    </xf>
    <xf numFmtId="164" fontId="22" fillId="0" borderId="0" xfId="0" applyNumberFormat="1" applyFont="1" applyFill="1" applyAlignment="1">
      <alignment vertical="top"/>
    </xf>
    <xf numFmtId="0" fontId="19" fillId="24" borderId="10" xfId="0" applyFont="1" applyFill="1" applyBorder="1" applyAlignment="1">
      <alignment horizontal="left" vertical="top" wrapText="1"/>
    </xf>
    <xf numFmtId="164" fontId="19" fillId="24" borderId="10" xfId="0" applyNumberFormat="1" applyFont="1" applyFill="1" applyBorder="1" applyAlignment="1">
      <alignment horizontal="right" vertical="top" wrapText="1"/>
    </xf>
    <xf numFmtId="10" fontId="19" fillId="24" borderId="10" xfId="0" applyNumberFormat="1" applyFont="1" applyFill="1" applyBorder="1" applyAlignment="1">
      <alignment horizontal="right" vertical="top" wrapText="1"/>
    </xf>
    <xf numFmtId="0" fontId="18" fillId="25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0" fontId="18" fillId="0" borderId="11" xfId="0" applyNumberFormat="1" applyFont="1" applyFill="1" applyBorder="1" applyAlignment="1">
      <alignment horizontal="center" vertical="top" wrapText="1"/>
    </xf>
    <xf numFmtId="10" fontId="18" fillId="0" borderId="12" xfId="0" applyNumberFormat="1" applyFont="1" applyFill="1" applyBorder="1" applyAlignment="1">
      <alignment horizontal="center" vertical="top" wrapText="1"/>
    </xf>
    <xf numFmtId="10" fontId="18" fillId="0" borderId="13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right" vertical="top" wrapText="1"/>
    </xf>
    <xf numFmtId="164" fontId="18" fillId="0" borderId="13" xfId="0" applyNumberFormat="1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18" fillId="0" borderId="12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9" fontId="18" fillId="0" borderId="10" xfId="0" applyNumberFormat="1" applyFont="1" applyFill="1" applyBorder="1" applyAlignment="1">
      <alignment horizontal="righ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10" fontId="18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9" fontId="18" fillId="0" borderId="11" xfId="0" applyNumberFormat="1" applyFont="1" applyFill="1" applyBorder="1" applyAlignment="1">
      <alignment horizontal="right" vertical="top" wrapText="1"/>
    </xf>
    <xf numFmtId="9" fontId="18" fillId="0" borderId="13" xfId="0" applyNumberFormat="1" applyFont="1" applyFill="1" applyBorder="1" applyAlignment="1">
      <alignment horizontal="right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18" fillId="0" borderId="16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8" fillId="0" borderId="18" xfId="0" applyNumberFormat="1" applyFont="1" applyFill="1" applyBorder="1" applyAlignment="1">
      <alignment horizontal="center" vertical="top" wrapText="1"/>
    </xf>
    <xf numFmtId="0" fontId="18" fillId="0" borderId="19" xfId="0" applyNumberFormat="1" applyFont="1" applyFill="1" applyBorder="1" applyAlignment="1">
      <alignment horizontal="center" vertical="top" wrapText="1"/>
    </xf>
    <xf numFmtId="0" fontId="18" fillId="0" borderId="20" xfId="0" applyNumberFormat="1" applyFont="1" applyFill="1" applyBorder="1" applyAlignment="1">
      <alignment horizontal="center" vertical="top" wrapText="1"/>
    </xf>
    <xf numFmtId="0" fontId="18" fillId="0" borderId="21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horizontal="center"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18" fillId="25" borderId="10" xfId="0" applyNumberFormat="1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right" vertical="top" wrapText="1"/>
    </xf>
    <xf numFmtId="4" fontId="18" fillId="0" borderId="13" xfId="0" applyNumberFormat="1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horizontal="center" vertical="top" wrapText="1"/>
    </xf>
    <xf numFmtId="164" fontId="18" fillId="0" borderId="12" xfId="0" applyNumberFormat="1" applyFont="1" applyFill="1" applyBorder="1" applyAlignment="1">
      <alignment horizontal="righ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167" fontId="18" fillId="0" borderId="11" xfId="0" applyNumberFormat="1" applyFont="1" applyFill="1" applyBorder="1" applyAlignment="1">
      <alignment horizontal="right" vertical="top" wrapText="1"/>
    </xf>
    <xf numFmtId="167" fontId="18" fillId="0" borderId="12" xfId="0" applyNumberFormat="1" applyFont="1" applyFill="1" applyBorder="1" applyAlignment="1">
      <alignment horizontal="right" vertical="top" wrapText="1"/>
    </xf>
    <xf numFmtId="167" fontId="18" fillId="0" borderId="13" xfId="0" applyNumberFormat="1" applyFont="1" applyFill="1" applyBorder="1" applyAlignment="1">
      <alignment horizontal="right" vertical="top" wrapText="1"/>
    </xf>
    <xf numFmtId="9" fontId="18" fillId="0" borderId="12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left" vertical="top"/>
    </xf>
    <xf numFmtId="165" fontId="18" fillId="0" borderId="11" xfId="0" applyNumberFormat="1" applyFont="1" applyFill="1" applyBorder="1" applyAlignment="1">
      <alignment horizontal="right" vertical="top" wrapText="1"/>
    </xf>
    <xf numFmtId="165" fontId="18" fillId="0" borderId="12" xfId="0" applyNumberFormat="1" applyFont="1" applyFill="1" applyBorder="1" applyAlignment="1">
      <alignment horizontal="right" vertical="top" wrapText="1"/>
    </xf>
    <xf numFmtId="165" fontId="18" fillId="0" borderId="13" xfId="0" applyNumberFormat="1" applyFont="1" applyFill="1" applyBorder="1" applyAlignment="1">
      <alignment horizontal="right" vertical="top" wrapText="1"/>
    </xf>
    <xf numFmtId="164" fontId="18" fillId="0" borderId="12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49" fontId="20" fillId="0" borderId="13" xfId="0" applyNumberFormat="1" applyFont="1" applyFill="1" applyBorder="1" applyAlignment="1">
      <alignment horizontal="left" vertical="top" wrapText="1"/>
    </xf>
    <xf numFmtId="0" fontId="18" fillId="25" borderId="11" xfId="0" applyNumberFormat="1" applyFont="1" applyFill="1" applyBorder="1" applyAlignment="1">
      <alignment horizontal="left" vertical="top" wrapText="1"/>
    </xf>
    <xf numFmtId="0" fontId="18" fillId="25" borderId="12" xfId="0" applyNumberFormat="1" applyFont="1" applyFill="1" applyBorder="1" applyAlignment="1">
      <alignment horizontal="left" vertical="top" wrapText="1"/>
    </xf>
    <xf numFmtId="0" fontId="18" fillId="25" borderId="13" xfId="0" applyNumberFormat="1" applyFont="1" applyFill="1" applyBorder="1" applyAlignment="1">
      <alignment horizontal="left" vertical="top" wrapText="1"/>
    </xf>
    <xf numFmtId="0" fontId="18" fillId="25" borderId="11" xfId="0" applyNumberFormat="1" applyFont="1" applyFill="1" applyBorder="1" applyAlignment="1">
      <alignment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S110"/>
  <sheetViews>
    <sheetView tabSelected="1" zoomScale="80" zoomScaleNormal="80" zoomScaleSheetLayoutView="70" workbookViewId="0">
      <pane ySplit="5" topLeftCell="A105" activePane="bottomLeft" state="frozen"/>
      <selection pane="bottomLeft" activeCell="J25" sqref="J25"/>
    </sheetView>
  </sheetViews>
  <sheetFormatPr defaultColWidth="9.140625" defaultRowHeight="15.75" x14ac:dyDescent="0.25"/>
  <cols>
    <col min="1" max="1" width="5.42578125" style="11" customWidth="1"/>
    <col min="2" max="2" width="63.28515625" style="9" customWidth="1"/>
    <col min="3" max="3" width="21.7109375" style="5" customWidth="1"/>
    <col min="4" max="4" width="21.28515625" style="2" customWidth="1"/>
    <col min="5" max="5" width="16.85546875" style="2" customWidth="1"/>
    <col min="6" max="6" width="18.42578125" style="2" customWidth="1"/>
    <col min="7" max="7" width="20.28515625" style="2" customWidth="1"/>
    <col min="8" max="8" width="21.140625" style="2" customWidth="1"/>
    <col min="9" max="9" width="16.42578125" style="39" customWidth="1"/>
    <col min="10" max="10" width="45" style="9" customWidth="1"/>
    <col min="11" max="12" width="9.140625" style="2" customWidth="1"/>
    <col min="13" max="13" width="9.5703125" style="2" customWidth="1"/>
    <col min="14" max="14" width="12.5703125" style="2" customWidth="1"/>
    <col min="15" max="15" width="13.28515625" style="2" customWidth="1"/>
    <col min="16" max="16" width="13.7109375" style="2" customWidth="1"/>
    <col min="17" max="17" width="15.42578125" style="3" customWidth="1"/>
    <col min="18" max="18" width="9.140625" style="2"/>
    <col min="19" max="19" width="10.42578125" style="2" bestFit="1" customWidth="1"/>
    <col min="20" max="16384" width="9.140625" style="2"/>
  </cols>
  <sheetData>
    <row r="1" spans="1:17" ht="15" customHeight="1" x14ac:dyDescent="0.25">
      <c r="A1" s="108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4"/>
    </row>
    <row r="2" spans="1:17" ht="33.7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5"/>
    </row>
    <row r="3" spans="1:17" s="4" customFormat="1" ht="27" customHeight="1" x14ac:dyDescent="0.25">
      <c r="A3" s="111" t="s">
        <v>3</v>
      </c>
      <c r="B3" s="111" t="s">
        <v>8</v>
      </c>
      <c r="C3" s="111" t="s">
        <v>74</v>
      </c>
      <c r="D3" s="111" t="s">
        <v>9</v>
      </c>
      <c r="E3" s="111" t="s">
        <v>10</v>
      </c>
      <c r="F3" s="111" t="s">
        <v>11</v>
      </c>
      <c r="G3" s="111" t="s">
        <v>109</v>
      </c>
      <c r="H3" s="111" t="s">
        <v>13</v>
      </c>
      <c r="I3" s="112" t="s">
        <v>12</v>
      </c>
      <c r="J3" s="111" t="s">
        <v>6</v>
      </c>
      <c r="K3" s="111" t="s">
        <v>2</v>
      </c>
      <c r="L3" s="111"/>
      <c r="M3" s="111"/>
      <c r="N3" s="111"/>
      <c r="O3" s="111"/>
      <c r="P3" s="53"/>
      <c r="Q3" s="111" t="s">
        <v>63</v>
      </c>
    </row>
    <row r="4" spans="1:17" s="4" customFormat="1" ht="37.5" customHeight="1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1"/>
      <c r="K4" s="111" t="s">
        <v>4</v>
      </c>
      <c r="L4" s="111"/>
      <c r="M4" s="111" t="s">
        <v>5</v>
      </c>
      <c r="N4" s="111"/>
      <c r="O4" s="111" t="s">
        <v>7</v>
      </c>
      <c r="P4" s="53" t="s">
        <v>113</v>
      </c>
      <c r="Q4" s="111"/>
    </row>
    <row r="5" spans="1:17" s="4" customFormat="1" ht="132" customHeight="1" x14ac:dyDescent="0.25">
      <c r="A5" s="111"/>
      <c r="B5" s="111"/>
      <c r="C5" s="111"/>
      <c r="D5" s="111"/>
      <c r="E5" s="111"/>
      <c r="F5" s="111"/>
      <c r="G5" s="111"/>
      <c r="H5" s="111"/>
      <c r="I5" s="112"/>
      <c r="J5" s="111"/>
      <c r="K5" s="53" t="s">
        <v>0</v>
      </c>
      <c r="L5" s="53" t="s">
        <v>1</v>
      </c>
      <c r="M5" s="53" t="s">
        <v>0</v>
      </c>
      <c r="N5" s="53" t="s">
        <v>198</v>
      </c>
      <c r="O5" s="111"/>
      <c r="P5" s="53" t="s">
        <v>0</v>
      </c>
      <c r="Q5" s="111"/>
    </row>
    <row r="6" spans="1:17" ht="28.5" customHeight="1" x14ac:dyDescent="0.25">
      <c r="A6" s="16" t="s">
        <v>14</v>
      </c>
      <c r="B6" s="66" t="s">
        <v>110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33.6" customHeight="1" x14ac:dyDescent="0.25">
      <c r="A7" s="68" t="s">
        <v>15</v>
      </c>
      <c r="B7" s="65" t="s">
        <v>111</v>
      </c>
      <c r="C7" s="68" t="s">
        <v>196</v>
      </c>
      <c r="D7" s="41" t="s">
        <v>17</v>
      </c>
      <c r="E7" s="21">
        <v>13342.5</v>
      </c>
      <c r="F7" s="21">
        <v>13342.5</v>
      </c>
      <c r="G7" s="21">
        <v>13222.987359999999</v>
      </c>
      <c r="H7" s="21">
        <v>13222.987359999999</v>
      </c>
      <c r="I7" s="33">
        <f>H7/F7</f>
        <v>0.99104271013678091</v>
      </c>
      <c r="J7" s="114" t="s">
        <v>119</v>
      </c>
      <c r="K7" s="67">
        <v>54</v>
      </c>
      <c r="L7" s="67">
        <v>54</v>
      </c>
      <c r="M7" s="67">
        <v>47</v>
      </c>
      <c r="N7" s="67">
        <v>48</v>
      </c>
      <c r="O7" s="81">
        <f>N7/M7</f>
        <v>1.0212765957446808</v>
      </c>
      <c r="P7" s="67">
        <v>30</v>
      </c>
      <c r="Q7" s="124" t="s">
        <v>70</v>
      </c>
    </row>
    <row r="8" spans="1:17" ht="36.75" customHeight="1" x14ac:dyDescent="0.25">
      <c r="A8" s="68"/>
      <c r="B8" s="65" t="s">
        <v>16</v>
      </c>
      <c r="C8" s="68"/>
      <c r="D8" s="41" t="s">
        <v>18</v>
      </c>
      <c r="E8" s="21">
        <v>50000</v>
      </c>
      <c r="F8" s="21">
        <v>50000</v>
      </c>
      <c r="G8" s="21">
        <v>49552.135560000002</v>
      </c>
      <c r="H8" s="21">
        <v>49552.135560000002</v>
      </c>
      <c r="I8" s="33">
        <f t="shared" ref="I8:I10" si="0">H8/F8</f>
        <v>0.99104271120000009</v>
      </c>
      <c r="J8" s="114"/>
      <c r="K8" s="67"/>
      <c r="L8" s="67"/>
      <c r="M8" s="67"/>
      <c r="N8" s="67"/>
      <c r="O8" s="81" t="e">
        <f>N8/M8*100</f>
        <v>#DIV/0!</v>
      </c>
      <c r="P8" s="67"/>
      <c r="Q8" s="124"/>
    </row>
    <row r="9" spans="1:17" ht="36.75" customHeight="1" x14ac:dyDescent="0.25">
      <c r="A9" s="68"/>
      <c r="B9" s="65" t="s">
        <v>16</v>
      </c>
      <c r="C9" s="43"/>
      <c r="D9" s="41" t="s">
        <v>19</v>
      </c>
      <c r="E9" s="21">
        <v>79000</v>
      </c>
      <c r="F9" s="21">
        <v>105843.28965000001</v>
      </c>
      <c r="G9" s="21">
        <v>105843.28965000001</v>
      </c>
      <c r="H9" s="21">
        <v>105843.28965000001</v>
      </c>
      <c r="I9" s="33">
        <f t="shared" si="0"/>
        <v>1</v>
      </c>
      <c r="J9" s="130" t="s">
        <v>41</v>
      </c>
      <c r="K9" s="67">
        <v>54</v>
      </c>
      <c r="L9" s="67">
        <v>54</v>
      </c>
      <c r="M9" s="67">
        <v>47</v>
      </c>
      <c r="N9" s="67">
        <v>48</v>
      </c>
      <c r="O9" s="81">
        <f>N9/M9</f>
        <v>1.0212765957446808</v>
      </c>
      <c r="P9" s="67">
        <v>30</v>
      </c>
      <c r="Q9" s="124" t="s">
        <v>70</v>
      </c>
    </row>
    <row r="10" spans="1:17" x14ac:dyDescent="0.25">
      <c r="A10" s="68"/>
      <c r="B10" s="65" t="s">
        <v>16</v>
      </c>
      <c r="C10" s="43"/>
      <c r="D10" s="6" t="s">
        <v>20</v>
      </c>
      <c r="E10" s="23">
        <f>SUM(E7:E9)</f>
        <v>142342.5</v>
      </c>
      <c r="F10" s="23">
        <f t="shared" ref="F10:G10" si="1">SUM(F7:F9)</f>
        <v>169185.78964999999</v>
      </c>
      <c r="G10" s="23">
        <f t="shared" si="1"/>
        <v>168618.41257000001</v>
      </c>
      <c r="H10" s="23">
        <f>SUM(H7:H9)</f>
        <v>168618.41257000001</v>
      </c>
      <c r="I10" s="32">
        <f t="shared" si="0"/>
        <v>0.99664642591334807</v>
      </c>
      <c r="J10" s="130"/>
      <c r="K10" s="67"/>
      <c r="L10" s="67"/>
      <c r="M10" s="67"/>
      <c r="N10" s="67"/>
      <c r="O10" s="81" t="e">
        <f>N10/M10*100</f>
        <v>#DIV/0!</v>
      </c>
      <c r="P10" s="67"/>
      <c r="Q10" s="124"/>
    </row>
    <row r="11" spans="1:17" ht="69.75" customHeight="1" x14ac:dyDescent="0.25">
      <c r="A11" s="43" t="s">
        <v>25</v>
      </c>
      <c r="B11" s="41" t="s">
        <v>112</v>
      </c>
      <c r="C11" s="43"/>
      <c r="D11" s="41"/>
      <c r="E11" s="21"/>
      <c r="F11" s="21"/>
      <c r="G11" s="21"/>
      <c r="H11" s="21"/>
      <c r="I11" s="33"/>
      <c r="J11" s="55" t="s">
        <v>44</v>
      </c>
      <c r="K11" s="42">
        <v>14</v>
      </c>
      <c r="L11" s="42">
        <v>14</v>
      </c>
      <c r="M11" s="42">
        <v>16</v>
      </c>
      <c r="N11" s="42">
        <v>16</v>
      </c>
      <c r="O11" s="46">
        <f>N11/M11</f>
        <v>1</v>
      </c>
      <c r="P11" s="42">
        <v>16</v>
      </c>
      <c r="Q11" s="56" t="s">
        <v>70</v>
      </c>
    </row>
    <row r="12" spans="1:17" ht="47.25" x14ac:dyDescent="0.25">
      <c r="A12" s="43" t="s">
        <v>46</v>
      </c>
      <c r="B12" s="41" t="s">
        <v>177</v>
      </c>
      <c r="C12" s="43"/>
      <c r="D12" s="41"/>
      <c r="E12" s="21"/>
      <c r="F12" s="21"/>
      <c r="G12" s="21"/>
      <c r="H12" s="21"/>
      <c r="I12" s="33"/>
      <c r="J12" s="55" t="s">
        <v>42</v>
      </c>
      <c r="K12" s="52">
        <v>54</v>
      </c>
      <c r="L12" s="52">
        <v>54</v>
      </c>
      <c r="M12" s="52">
        <f t="shared" ref="M12:P16" si="2">M9</f>
        <v>47</v>
      </c>
      <c r="N12" s="52">
        <f t="shared" si="2"/>
        <v>48</v>
      </c>
      <c r="O12" s="46">
        <f t="shared" si="2"/>
        <v>1.0212765957446808</v>
      </c>
      <c r="P12" s="52">
        <f t="shared" si="2"/>
        <v>30</v>
      </c>
      <c r="Q12" s="56" t="s">
        <v>70</v>
      </c>
    </row>
    <row r="13" spans="1:17" ht="47.25" x14ac:dyDescent="0.25">
      <c r="A13" s="43" t="s">
        <v>47</v>
      </c>
      <c r="B13" s="41" t="s">
        <v>21</v>
      </c>
      <c r="C13" s="43"/>
      <c r="D13" s="41"/>
      <c r="E13" s="21"/>
      <c r="F13" s="21"/>
      <c r="G13" s="21"/>
      <c r="H13" s="21"/>
      <c r="I13" s="33"/>
      <c r="J13" s="55" t="s">
        <v>45</v>
      </c>
      <c r="K13" s="52">
        <v>1</v>
      </c>
      <c r="L13" s="52">
        <v>1</v>
      </c>
      <c r="M13" s="42">
        <v>1</v>
      </c>
      <c r="N13" s="42">
        <v>1</v>
      </c>
      <c r="O13" s="46">
        <f>N13/M13</f>
        <v>1</v>
      </c>
      <c r="P13" s="42">
        <v>1</v>
      </c>
      <c r="Q13" s="56" t="s">
        <v>70</v>
      </c>
    </row>
    <row r="14" spans="1:17" ht="31.5" x14ac:dyDescent="0.25">
      <c r="A14" s="43" t="s">
        <v>48</v>
      </c>
      <c r="B14" s="41" t="s">
        <v>22</v>
      </c>
      <c r="C14" s="43"/>
      <c r="D14" s="41"/>
      <c r="E14" s="21"/>
      <c r="F14" s="21"/>
      <c r="G14" s="21"/>
      <c r="H14" s="21"/>
      <c r="I14" s="33"/>
      <c r="J14" s="55" t="s">
        <v>43</v>
      </c>
      <c r="K14" s="52">
        <v>1</v>
      </c>
      <c r="L14" s="52">
        <v>1</v>
      </c>
      <c r="M14" s="42">
        <v>1</v>
      </c>
      <c r="N14" s="42">
        <v>1</v>
      </c>
      <c r="O14" s="46">
        <f t="shared" si="2"/>
        <v>1</v>
      </c>
      <c r="P14" s="42">
        <v>1</v>
      </c>
      <c r="Q14" s="56" t="s">
        <v>70</v>
      </c>
    </row>
    <row r="15" spans="1:17" ht="110.25" x14ac:dyDescent="0.25">
      <c r="A15" s="43" t="s">
        <v>49</v>
      </c>
      <c r="B15" s="41" t="s">
        <v>23</v>
      </c>
      <c r="C15" s="43"/>
      <c r="D15" s="41"/>
      <c r="E15" s="21"/>
      <c r="F15" s="21"/>
      <c r="G15" s="21"/>
      <c r="H15" s="21"/>
      <c r="I15" s="33"/>
      <c r="J15" s="55" t="s">
        <v>191</v>
      </c>
      <c r="K15" s="42" t="s">
        <v>190</v>
      </c>
      <c r="L15" s="42" t="s">
        <v>190</v>
      </c>
      <c r="M15" s="42" t="s">
        <v>190</v>
      </c>
      <c r="N15" s="42" t="s">
        <v>190</v>
      </c>
      <c r="O15" s="46" t="s">
        <v>190</v>
      </c>
      <c r="P15" s="42">
        <v>100</v>
      </c>
      <c r="Q15" s="56" t="s">
        <v>70</v>
      </c>
    </row>
    <row r="16" spans="1:17" ht="94.5" x14ac:dyDescent="0.25">
      <c r="A16" s="43" t="s">
        <v>50</v>
      </c>
      <c r="B16" s="41" t="s">
        <v>24</v>
      </c>
      <c r="C16" s="43"/>
      <c r="D16" s="41"/>
      <c r="E16" s="21"/>
      <c r="F16" s="21"/>
      <c r="G16" s="21"/>
      <c r="H16" s="21"/>
      <c r="I16" s="33"/>
      <c r="J16" s="55" t="s">
        <v>192</v>
      </c>
      <c r="K16" s="42" t="s">
        <v>190</v>
      </c>
      <c r="L16" s="42" t="s">
        <v>190</v>
      </c>
      <c r="M16" s="42">
        <v>100</v>
      </c>
      <c r="N16" s="42">
        <v>100</v>
      </c>
      <c r="O16" s="46">
        <f t="shared" si="2"/>
        <v>1</v>
      </c>
      <c r="P16" s="42">
        <v>100</v>
      </c>
      <c r="Q16" s="56" t="s">
        <v>70</v>
      </c>
    </row>
    <row r="17" spans="1:17" ht="24" customHeight="1" x14ac:dyDescent="0.25">
      <c r="A17" s="16" t="s">
        <v>32</v>
      </c>
      <c r="B17" s="125" t="s">
        <v>114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ht="113.25" customHeight="1" x14ac:dyDescent="0.25">
      <c r="A18" s="83" t="s">
        <v>33</v>
      </c>
      <c r="B18" s="83" t="s">
        <v>115</v>
      </c>
      <c r="C18" s="43" t="s">
        <v>100</v>
      </c>
      <c r="D18" s="41" t="s">
        <v>17</v>
      </c>
      <c r="E18" s="21">
        <v>46000.9</v>
      </c>
      <c r="F18" s="21">
        <v>46000.9</v>
      </c>
      <c r="G18" s="21">
        <v>46000.9</v>
      </c>
      <c r="H18" s="21">
        <v>46000.9</v>
      </c>
      <c r="I18" s="33">
        <f>H18/F18</f>
        <v>1</v>
      </c>
      <c r="J18" s="85" t="s">
        <v>116</v>
      </c>
      <c r="K18" s="92">
        <v>1239</v>
      </c>
      <c r="L18" s="92">
        <v>1239</v>
      </c>
      <c r="M18" s="92">
        <v>1556</v>
      </c>
      <c r="N18" s="92">
        <v>1556</v>
      </c>
      <c r="O18" s="90">
        <f>N18/M18</f>
        <v>1</v>
      </c>
      <c r="P18" s="72">
        <v>1266</v>
      </c>
      <c r="Q18" s="131" t="s">
        <v>70</v>
      </c>
    </row>
    <row r="19" spans="1:17" ht="79.5" customHeight="1" x14ac:dyDescent="0.25">
      <c r="A19" s="113"/>
      <c r="B19" s="113"/>
      <c r="C19" s="43" t="s">
        <v>100</v>
      </c>
      <c r="D19" s="41" t="s">
        <v>18</v>
      </c>
      <c r="E19" s="21">
        <v>794707.1</v>
      </c>
      <c r="F19" s="21">
        <v>794707.1</v>
      </c>
      <c r="G19" s="21">
        <v>794707.1</v>
      </c>
      <c r="H19" s="21">
        <v>794707.1</v>
      </c>
      <c r="I19" s="33">
        <f t="shared" ref="I19:I20" si="3">H19/F19</f>
        <v>1</v>
      </c>
      <c r="J19" s="119"/>
      <c r="K19" s="129"/>
      <c r="L19" s="129"/>
      <c r="M19" s="129"/>
      <c r="N19" s="129"/>
      <c r="O19" s="123"/>
      <c r="P19" s="118"/>
      <c r="Q19" s="132"/>
    </row>
    <row r="20" spans="1:17" ht="22.5" customHeight="1" x14ac:dyDescent="0.25">
      <c r="A20" s="84"/>
      <c r="B20" s="84"/>
      <c r="C20" s="43"/>
      <c r="D20" s="6" t="s">
        <v>20</v>
      </c>
      <c r="E20" s="23">
        <f>SUM(E18:E19)</f>
        <v>840708</v>
      </c>
      <c r="F20" s="23">
        <f>SUM(F18:F19)</f>
        <v>840708</v>
      </c>
      <c r="G20" s="23">
        <f t="shared" ref="G20" si="4">SUM(G18:G19)</f>
        <v>840708</v>
      </c>
      <c r="H20" s="23">
        <f>SUM(H18:H19)</f>
        <v>840708</v>
      </c>
      <c r="I20" s="32">
        <f t="shared" si="3"/>
        <v>1</v>
      </c>
      <c r="J20" s="86"/>
      <c r="K20" s="93"/>
      <c r="L20" s="93"/>
      <c r="M20" s="93"/>
      <c r="N20" s="93"/>
      <c r="O20" s="91"/>
      <c r="P20" s="73"/>
      <c r="Q20" s="133"/>
    </row>
    <row r="21" spans="1:17" ht="251.25" customHeight="1" x14ac:dyDescent="0.25">
      <c r="A21" s="43" t="s">
        <v>34</v>
      </c>
      <c r="B21" s="41" t="s">
        <v>117</v>
      </c>
      <c r="C21" s="43"/>
      <c r="D21" s="41"/>
      <c r="E21" s="21"/>
      <c r="F21" s="21"/>
      <c r="G21" s="21"/>
      <c r="H21" s="21"/>
      <c r="I21" s="33"/>
      <c r="J21" s="64" t="s">
        <v>118</v>
      </c>
      <c r="K21" s="42">
        <v>309</v>
      </c>
      <c r="L21" s="42">
        <v>309</v>
      </c>
      <c r="M21" s="42">
        <v>600</v>
      </c>
      <c r="N21" s="42">
        <v>600</v>
      </c>
      <c r="O21" s="46">
        <f>N21/M21</f>
        <v>1</v>
      </c>
      <c r="P21" s="42">
        <v>636</v>
      </c>
      <c r="Q21" s="56" t="s">
        <v>70</v>
      </c>
    </row>
    <row r="22" spans="1:17" ht="215.25" customHeight="1" x14ac:dyDescent="0.25">
      <c r="A22" s="83" t="s">
        <v>51</v>
      </c>
      <c r="B22" s="83" t="s">
        <v>120</v>
      </c>
      <c r="C22" s="43"/>
      <c r="D22" s="41"/>
      <c r="E22" s="21"/>
      <c r="F22" s="21"/>
      <c r="G22" s="21"/>
      <c r="H22" s="21"/>
      <c r="I22" s="33"/>
      <c r="J22" s="13" t="s">
        <v>166</v>
      </c>
      <c r="K22" s="42">
        <v>24.9</v>
      </c>
      <c r="L22" s="42">
        <v>24.9</v>
      </c>
      <c r="M22" s="42">
        <v>38.299999999999997</v>
      </c>
      <c r="N22" s="42">
        <v>38.299999999999997</v>
      </c>
      <c r="O22" s="46">
        <f>N22/M22</f>
        <v>1</v>
      </c>
      <c r="P22" s="42">
        <v>50.2</v>
      </c>
      <c r="Q22" s="56" t="s">
        <v>70</v>
      </c>
    </row>
    <row r="23" spans="1:17" ht="86.45" customHeight="1" x14ac:dyDescent="0.25">
      <c r="A23" s="84"/>
      <c r="B23" s="84"/>
      <c r="C23" s="43"/>
      <c r="D23" s="6"/>
      <c r="E23" s="23"/>
      <c r="F23" s="23"/>
      <c r="G23" s="23"/>
      <c r="H23" s="23"/>
      <c r="I23" s="32"/>
      <c r="J23" s="55" t="s">
        <v>178</v>
      </c>
      <c r="K23" s="42">
        <v>718</v>
      </c>
      <c r="L23" s="42">
        <v>718</v>
      </c>
      <c r="M23" s="42">
        <v>776</v>
      </c>
      <c r="N23" s="42">
        <v>776</v>
      </c>
      <c r="O23" s="46">
        <v>1</v>
      </c>
      <c r="P23" s="42">
        <v>844</v>
      </c>
      <c r="Q23" s="56" t="s">
        <v>70</v>
      </c>
    </row>
    <row r="24" spans="1:17" ht="24" customHeight="1" x14ac:dyDescent="0.25">
      <c r="A24" s="16" t="s">
        <v>35</v>
      </c>
      <c r="B24" s="66" t="s">
        <v>121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ht="39" customHeight="1" x14ac:dyDescent="0.25">
      <c r="A25" s="43" t="s">
        <v>36</v>
      </c>
      <c r="B25" s="41" t="s">
        <v>52</v>
      </c>
      <c r="C25" s="43"/>
      <c r="D25" s="1"/>
      <c r="E25" s="1"/>
      <c r="F25" s="1"/>
      <c r="G25" s="1"/>
      <c r="H25" s="1"/>
      <c r="I25" s="34"/>
      <c r="J25" s="64" t="s">
        <v>193</v>
      </c>
      <c r="K25" s="21">
        <v>2.6749999999999998</v>
      </c>
      <c r="L25" s="21">
        <v>2.6749999999999998</v>
      </c>
      <c r="M25" s="21">
        <v>2.9790000000000001</v>
      </c>
      <c r="N25" s="21">
        <v>2.68</v>
      </c>
      <c r="O25" s="46">
        <f>N25/M25</f>
        <v>0.89963074857334679</v>
      </c>
      <c r="P25" s="21">
        <v>2.67</v>
      </c>
      <c r="Q25" s="56" t="s">
        <v>70</v>
      </c>
    </row>
    <row r="26" spans="1:17" ht="31.5" customHeight="1" x14ac:dyDescent="0.25">
      <c r="A26" s="68" t="s">
        <v>64</v>
      </c>
      <c r="B26" s="65" t="s">
        <v>122</v>
      </c>
      <c r="C26" s="68" t="s">
        <v>172</v>
      </c>
      <c r="D26" s="41" t="s">
        <v>17</v>
      </c>
      <c r="E26" s="42">
        <v>1490777.2</v>
      </c>
      <c r="F26" s="42">
        <v>1490777.2</v>
      </c>
      <c r="G26" s="42">
        <v>1490777.2</v>
      </c>
      <c r="H26" s="42">
        <v>1488311.2475000001</v>
      </c>
      <c r="I26" s="33">
        <f>H26/F26</f>
        <v>0.99834586113874035</v>
      </c>
      <c r="J26" s="85" t="s">
        <v>194</v>
      </c>
      <c r="K26" s="126">
        <v>0.21299999999999999</v>
      </c>
      <c r="L26" s="126">
        <v>0.24909999999999999</v>
      </c>
      <c r="M26" s="120">
        <v>0.1565</v>
      </c>
      <c r="N26" s="120">
        <v>0.1565</v>
      </c>
      <c r="O26" s="90">
        <f t="shared" ref="O26:O30" si="5">N26/M26</f>
        <v>1</v>
      </c>
      <c r="P26" s="120">
        <v>0.21229999999999999</v>
      </c>
      <c r="Q26" s="131" t="s">
        <v>67</v>
      </c>
    </row>
    <row r="27" spans="1:17" ht="36" customHeight="1" x14ac:dyDescent="0.25">
      <c r="A27" s="68"/>
      <c r="B27" s="65"/>
      <c r="C27" s="68"/>
      <c r="D27" s="41" t="s">
        <v>18</v>
      </c>
      <c r="E27" s="42">
        <v>349688.47850999999</v>
      </c>
      <c r="F27" s="42">
        <v>349688.47850999999</v>
      </c>
      <c r="G27" s="42">
        <v>349688.47850999999</v>
      </c>
      <c r="H27" s="42">
        <v>349110.04521000001</v>
      </c>
      <c r="I27" s="33">
        <f t="shared" ref="I27:I30" si="6">H27/F27</f>
        <v>0.99834586114342505</v>
      </c>
      <c r="J27" s="119"/>
      <c r="K27" s="127"/>
      <c r="L27" s="127"/>
      <c r="M27" s="121"/>
      <c r="N27" s="121"/>
      <c r="O27" s="123" t="e">
        <f t="shared" si="5"/>
        <v>#DIV/0!</v>
      </c>
      <c r="P27" s="121"/>
      <c r="Q27" s="132"/>
    </row>
    <row r="28" spans="1:17" ht="36" customHeight="1" x14ac:dyDescent="0.25">
      <c r="A28" s="47"/>
      <c r="B28" s="65"/>
      <c r="C28" s="77" t="s">
        <v>179</v>
      </c>
      <c r="D28" s="41" t="s">
        <v>17</v>
      </c>
      <c r="E28" s="42">
        <v>967140</v>
      </c>
      <c r="F28" s="42">
        <v>967140</v>
      </c>
      <c r="G28" s="42">
        <v>967140</v>
      </c>
      <c r="H28" s="42">
        <v>967140</v>
      </c>
      <c r="I28" s="33">
        <f t="shared" si="6"/>
        <v>1</v>
      </c>
      <c r="J28" s="119"/>
      <c r="K28" s="127"/>
      <c r="L28" s="127"/>
      <c r="M28" s="121"/>
      <c r="N28" s="121"/>
      <c r="O28" s="123"/>
      <c r="P28" s="121"/>
      <c r="Q28" s="132"/>
    </row>
    <row r="29" spans="1:17" ht="36" customHeight="1" x14ac:dyDescent="0.25">
      <c r="A29" s="47"/>
      <c r="B29" s="65"/>
      <c r="C29" s="82"/>
      <c r="D29" s="41" t="s">
        <v>18</v>
      </c>
      <c r="E29" s="42">
        <v>226860</v>
      </c>
      <c r="F29" s="42">
        <v>226860</v>
      </c>
      <c r="G29" s="42">
        <v>226860</v>
      </c>
      <c r="H29" s="42">
        <v>226860</v>
      </c>
      <c r="I29" s="33">
        <f t="shared" si="6"/>
        <v>1</v>
      </c>
      <c r="J29" s="119"/>
      <c r="K29" s="127"/>
      <c r="L29" s="127"/>
      <c r="M29" s="121"/>
      <c r="N29" s="121"/>
      <c r="O29" s="123"/>
      <c r="P29" s="121"/>
      <c r="Q29" s="132"/>
    </row>
    <row r="30" spans="1:17" ht="21" customHeight="1" x14ac:dyDescent="0.25">
      <c r="A30" s="47"/>
      <c r="B30" s="65"/>
      <c r="C30" s="20"/>
      <c r="D30" s="6" t="s">
        <v>20</v>
      </c>
      <c r="E30" s="7">
        <f>SUM(E26:E29)</f>
        <v>3034465.67851</v>
      </c>
      <c r="F30" s="7">
        <f>SUM(F26:F29)</f>
        <v>3034465.67851</v>
      </c>
      <c r="G30" s="7">
        <f t="shared" ref="G30:H30" si="7">SUM(G26:G29)</f>
        <v>3034465.67851</v>
      </c>
      <c r="H30" s="7">
        <f t="shared" si="7"/>
        <v>3031421.2927100002</v>
      </c>
      <c r="I30" s="32">
        <f t="shared" si="6"/>
        <v>0.99899673085065355</v>
      </c>
      <c r="J30" s="86"/>
      <c r="K30" s="128"/>
      <c r="L30" s="128"/>
      <c r="M30" s="122"/>
      <c r="N30" s="122"/>
      <c r="O30" s="91" t="e">
        <f t="shared" si="5"/>
        <v>#DIV/0!</v>
      </c>
      <c r="P30" s="122"/>
      <c r="Q30" s="133"/>
    </row>
    <row r="31" spans="1:17" ht="32.25" customHeight="1" x14ac:dyDescent="0.25">
      <c r="A31" s="16" t="s">
        <v>37</v>
      </c>
      <c r="B31" s="66" t="s">
        <v>180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51" customHeight="1" x14ac:dyDescent="0.25">
      <c r="A32" s="77" t="s">
        <v>99</v>
      </c>
      <c r="B32" s="83" t="s">
        <v>123</v>
      </c>
      <c r="C32" s="43" t="s">
        <v>95</v>
      </c>
      <c r="D32" s="41" t="s">
        <v>18</v>
      </c>
      <c r="E32" s="42">
        <v>73403.205000000002</v>
      </c>
      <c r="F32" s="42">
        <v>73403.205000000002</v>
      </c>
      <c r="G32" s="42">
        <v>73403.205000000002</v>
      </c>
      <c r="H32" s="42">
        <v>73403.205000000002</v>
      </c>
      <c r="I32" s="35">
        <f>H32/F32</f>
        <v>1</v>
      </c>
      <c r="J32" s="13" t="s">
        <v>200</v>
      </c>
      <c r="K32" s="21">
        <v>0.28000000000000003</v>
      </c>
      <c r="L32" s="21">
        <v>1.0900000000000001</v>
      </c>
      <c r="M32" s="28">
        <v>2.04</v>
      </c>
      <c r="N32" s="28">
        <v>3.0772400000000002</v>
      </c>
      <c r="O32" s="46">
        <f t="shared" ref="O32:O33" si="8">N32/M32</f>
        <v>1.5084509803921569</v>
      </c>
      <c r="P32" s="21">
        <v>5.43</v>
      </c>
      <c r="Q32" s="50" t="s">
        <v>108</v>
      </c>
    </row>
    <row r="33" spans="1:17" ht="49.5" customHeight="1" x14ac:dyDescent="0.25">
      <c r="A33" s="82"/>
      <c r="B33" s="84"/>
      <c r="C33" s="43" t="s">
        <v>96</v>
      </c>
      <c r="D33" s="41" t="s">
        <v>94</v>
      </c>
      <c r="E33" s="42">
        <v>71660.595000000001</v>
      </c>
      <c r="F33" s="42">
        <v>71660.595000000001</v>
      </c>
      <c r="G33" s="42">
        <v>71660.595000000001</v>
      </c>
      <c r="H33" s="42">
        <v>71660.595000000001</v>
      </c>
      <c r="I33" s="35">
        <f t="shared" ref="I33:I34" si="9">H33/F33</f>
        <v>1</v>
      </c>
      <c r="J33" s="40" t="s">
        <v>201</v>
      </c>
      <c r="K33" s="21">
        <v>0.02</v>
      </c>
      <c r="L33" s="21">
        <v>0.09</v>
      </c>
      <c r="M33" s="28">
        <v>0.11</v>
      </c>
      <c r="N33" s="28">
        <v>0.32900000000000001</v>
      </c>
      <c r="O33" s="46">
        <f t="shared" si="8"/>
        <v>2.9909090909090912</v>
      </c>
      <c r="P33" s="21">
        <v>0.31</v>
      </c>
      <c r="Q33" s="50" t="s">
        <v>108</v>
      </c>
    </row>
    <row r="34" spans="1:17" x14ac:dyDescent="0.25">
      <c r="A34" s="43"/>
      <c r="B34" s="49"/>
      <c r="C34" s="43"/>
      <c r="D34" s="6" t="s">
        <v>20</v>
      </c>
      <c r="E34" s="7">
        <f>SUM(E32:E33)</f>
        <v>145063.79999999999</v>
      </c>
      <c r="F34" s="7">
        <f t="shared" ref="F34:H34" si="10">SUM(F32:F33)</f>
        <v>145063.79999999999</v>
      </c>
      <c r="G34" s="7">
        <f t="shared" si="10"/>
        <v>145063.79999999999</v>
      </c>
      <c r="H34" s="7">
        <f t="shared" si="10"/>
        <v>145063.79999999999</v>
      </c>
      <c r="I34" s="36">
        <f t="shared" si="9"/>
        <v>1</v>
      </c>
      <c r="J34" s="26"/>
      <c r="K34" s="29"/>
      <c r="L34" s="42"/>
      <c r="M34" s="21"/>
      <c r="N34" s="21"/>
      <c r="O34" s="19"/>
      <c r="P34" s="19"/>
      <c r="Q34" s="56"/>
    </row>
    <row r="35" spans="1:17" ht="24.75" customHeight="1" x14ac:dyDescent="0.25">
      <c r="A35" s="16" t="s">
        <v>38</v>
      </c>
      <c r="B35" s="66" t="s">
        <v>124</v>
      </c>
      <c r="C35" s="66"/>
      <c r="D35" s="66"/>
      <c r="E35" s="66"/>
      <c r="F35" s="66"/>
      <c r="G35" s="66"/>
      <c r="H35" s="66"/>
      <c r="I35" s="66"/>
      <c r="J35" s="134"/>
      <c r="K35" s="134"/>
      <c r="L35" s="66"/>
      <c r="M35" s="66"/>
      <c r="N35" s="66"/>
      <c r="O35" s="66"/>
      <c r="P35" s="66"/>
      <c r="Q35" s="66"/>
    </row>
    <row r="36" spans="1:17" ht="36" customHeight="1" x14ac:dyDescent="0.25">
      <c r="A36" s="68" t="s">
        <v>39</v>
      </c>
      <c r="B36" s="65" t="s">
        <v>125</v>
      </c>
      <c r="C36" s="43" t="s">
        <v>79</v>
      </c>
      <c r="D36" s="41" t="s">
        <v>18</v>
      </c>
      <c r="E36" s="42">
        <v>682137.9</v>
      </c>
      <c r="F36" s="42">
        <v>682137.9</v>
      </c>
      <c r="G36" s="42">
        <v>682137.9</v>
      </c>
      <c r="H36" s="42">
        <v>682137.9</v>
      </c>
      <c r="I36" s="33">
        <f>H36/F36</f>
        <v>1</v>
      </c>
      <c r="J36" s="114" t="s">
        <v>126</v>
      </c>
      <c r="K36" s="67">
        <v>100</v>
      </c>
      <c r="L36" s="67">
        <v>100</v>
      </c>
      <c r="M36" s="67">
        <v>100</v>
      </c>
      <c r="N36" s="72">
        <v>100</v>
      </c>
      <c r="O36" s="81">
        <v>1</v>
      </c>
      <c r="P36" s="72">
        <v>100</v>
      </c>
      <c r="Q36" s="106" t="s">
        <v>67</v>
      </c>
    </row>
    <row r="37" spans="1:17" ht="30" customHeight="1" x14ac:dyDescent="0.25">
      <c r="A37" s="68"/>
      <c r="B37" s="65" t="s">
        <v>26</v>
      </c>
      <c r="C37" s="43"/>
      <c r="D37" s="41" t="s">
        <v>59</v>
      </c>
      <c r="E37" s="42">
        <v>1072931</v>
      </c>
      <c r="F37" s="42">
        <v>1072931</v>
      </c>
      <c r="G37" s="42">
        <v>1075994.7743899999</v>
      </c>
      <c r="H37" s="42">
        <v>1075994.7743899999</v>
      </c>
      <c r="I37" s="33">
        <f t="shared" ref="I37:I39" si="11">H37/F37</f>
        <v>1.0028555185654995</v>
      </c>
      <c r="J37" s="114"/>
      <c r="K37" s="67"/>
      <c r="L37" s="67"/>
      <c r="M37" s="67"/>
      <c r="N37" s="118"/>
      <c r="O37" s="81"/>
      <c r="P37" s="118"/>
      <c r="Q37" s="106"/>
    </row>
    <row r="38" spans="1:17" ht="31.5" x14ac:dyDescent="0.25">
      <c r="A38" s="68"/>
      <c r="B38" s="65" t="s">
        <v>26</v>
      </c>
      <c r="C38" s="43"/>
      <c r="D38" s="41" t="s">
        <v>60</v>
      </c>
      <c r="E38" s="42">
        <v>3708810.281</v>
      </c>
      <c r="F38" s="42">
        <v>3708810.281</v>
      </c>
      <c r="G38" s="42">
        <v>4033623.5319699999</v>
      </c>
      <c r="H38" s="42">
        <v>4033623.5319699999</v>
      </c>
      <c r="I38" s="33">
        <f t="shared" si="11"/>
        <v>1.0875788261896269</v>
      </c>
      <c r="J38" s="114"/>
      <c r="K38" s="67"/>
      <c r="L38" s="67"/>
      <c r="M38" s="67"/>
      <c r="N38" s="118"/>
      <c r="O38" s="81"/>
      <c r="P38" s="118"/>
      <c r="Q38" s="106"/>
    </row>
    <row r="39" spans="1:17" ht="31.5" customHeight="1" x14ac:dyDescent="0.25">
      <c r="A39" s="68"/>
      <c r="B39" s="65" t="s">
        <v>26</v>
      </c>
      <c r="C39" s="43"/>
      <c r="D39" s="6" t="s">
        <v>20</v>
      </c>
      <c r="E39" s="7">
        <f>SUM(E36:E38)</f>
        <v>5463879.1809999999</v>
      </c>
      <c r="F39" s="7">
        <f>SUM(F36:F38)</f>
        <v>5463879.1809999999</v>
      </c>
      <c r="G39" s="7">
        <f t="shared" ref="G39:H39" si="12">SUM(G36:G38)</f>
        <v>5791756.2063599993</v>
      </c>
      <c r="H39" s="7">
        <f t="shared" si="12"/>
        <v>5791756.2063599993</v>
      </c>
      <c r="I39" s="32">
        <f t="shared" si="11"/>
        <v>1.060008103125734</v>
      </c>
      <c r="J39" s="114"/>
      <c r="K39" s="67"/>
      <c r="L39" s="67"/>
      <c r="M39" s="67"/>
      <c r="N39" s="73"/>
      <c r="O39" s="81"/>
      <c r="P39" s="73"/>
      <c r="Q39" s="106"/>
    </row>
    <row r="40" spans="1:17" ht="24.75" customHeight="1" x14ac:dyDescent="0.25">
      <c r="A40" s="16" t="s">
        <v>101</v>
      </c>
      <c r="B40" s="66" t="s">
        <v>127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66" customHeight="1" x14ac:dyDescent="0.25">
      <c r="A41" s="68" t="s">
        <v>102</v>
      </c>
      <c r="B41" s="65" t="s">
        <v>128</v>
      </c>
      <c r="C41" s="43" t="s">
        <v>171</v>
      </c>
      <c r="D41" s="41" t="s">
        <v>17</v>
      </c>
      <c r="E41" s="42">
        <v>0</v>
      </c>
      <c r="F41" s="42">
        <v>0</v>
      </c>
      <c r="G41" s="42">
        <v>0</v>
      </c>
      <c r="H41" s="42">
        <v>0</v>
      </c>
      <c r="I41" s="33"/>
      <c r="J41" s="41" t="s">
        <v>88</v>
      </c>
      <c r="K41" s="42">
        <v>92.77</v>
      </c>
      <c r="L41" s="42">
        <v>92.77</v>
      </c>
      <c r="M41" s="42">
        <v>96.9</v>
      </c>
      <c r="N41" s="21">
        <v>92.8</v>
      </c>
      <c r="O41" s="14">
        <f t="shared" ref="O41:O43" si="13">N41/M41</f>
        <v>0.95768833849329194</v>
      </c>
      <c r="P41" s="42">
        <v>92.9</v>
      </c>
      <c r="Q41" s="51" t="s">
        <v>186</v>
      </c>
    </row>
    <row r="42" spans="1:17" ht="45.95" customHeight="1" x14ac:dyDescent="0.25">
      <c r="A42" s="68"/>
      <c r="B42" s="65" t="s">
        <v>26</v>
      </c>
      <c r="C42" s="43"/>
      <c r="D42" s="41" t="s">
        <v>18</v>
      </c>
      <c r="E42" s="42">
        <v>0</v>
      </c>
      <c r="F42" s="42">
        <v>0</v>
      </c>
      <c r="G42" s="42">
        <v>0</v>
      </c>
      <c r="H42" s="42">
        <v>0</v>
      </c>
      <c r="I42" s="33"/>
      <c r="J42" s="83" t="s">
        <v>89</v>
      </c>
      <c r="K42" s="72">
        <v>96.11</v>
      </c>
      <c r="L42" s="72">
        <v>96.11</v>
      </c>
      <c r="M42" s="72">
        <v>100</v>
      </c>
      <c r="N42" s="72">
        <v>96.11</v>
      </c>
      <c r="O42" s="90">
        <f t="shared" si="13"/>
        <v>0.96109999999999995</v>
      </c>
      <c r="P42" s="72">
        <v>96.1</v>
      </c>
      <c r="Q42" s="92" t="s">
        <v>186</v>
      </c>
    </row>
    <row r="43" spans="1:17" ht="33" customHeight="1" x14ac:dyDescent="0.25">
      <c r="A43" s="68"/>
      <c r="B43" s="65" t="s">
        <v>26</v>
      </c>
      <c r="C43" s="43"/>
      <c r="D43" s="6" t="s">
        <v>20</v>
      </c>
      <c r="E43" s="7">
        <v>0</v>
      </c>
      <c r="F43" s="7">
        <f>SUM(F41:F42)</f>
        <v>0</v>
      </c>
      <c r="G43" s="7">
        <f>SUM(G41:G42)</f>
        <v>0</v>
      </c>
      <c r="H43" s="7">
        <f>SUM(H41:H42)</f>
        <v>0</v>
      </c>
      <c r="I43" s="32"/>
      <c r="J43" s="84"/>
      <c r="K43" s="73"/>
      <c r="L43" s="73"/>
      <c r="M43" s="73"/>
      <c r="N43" s="73"/>
      <c r="O43" s="91" t="e">
        <f t="shared" si="13"/>
        <v>#DIV/0!</v>
      </c>
      <c r="P43" s="73"/>
      <c r="Q43" s="93"/>
    </row>
    <row r="44" spans="1:17" ht="24.75" customHeight="1" x14ac:dyDescent="0.25">
      <c r="A44" s="16" t="s">
        <v>129</v>
      </c>
      <c r="B44" s="66" t="s">
        <v>173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ht="48.6" customHeight="1" x14ac:dyDescent="0.25">
      <c r="A45" s="68" t="s">
        <v>130</v>
      </c>
      <c r="B45" s="65" t="s">
        <v>131</v>
      </c>
      <c r="C45" s="43" t="s">
        <v>86</v>
      </c>
      <c r="D45" s="41" t="s">
        <v>17</v>
      </c>
      <c r="E45" s="42">
        <v>1300855.5</v>
      </c>
      <c r="F45" s="42">
        <v>1300855.5</v>
      </c>
      <c r="G45" s="42">
        <v>1300855.5</v>
      </c>
      <c r="H45" s="42">
        <v>1196566.4786100001</v>
      </c>
      <c r="I45" s="33">
        <f>H45/F45</f>
        <v>0.91983043359543015</v>
      </c>
      <c r="J45" s="41" t="s">
        <v>132</v>
      </c>
      <c r="K45" s="21">
        <v>0.19</v>
      </c>
      <c r="L45" s="21">
        <v>0.19</v>
      </c>
      <c r="M45" s="21">
        <v>0.18</v>
      </c>
      <c r="N45" s="21">
        <v>0.182176</v>
      </c>
      <c r="O45" s="14">
        <v>1</v>
      </c>
      <c r="P45" s="21">
        <v>0.16</v>
      </c>
      <c r="Q45" s="51" t="s">
        <v>186</v>
      </c>
    </row>
    <row r="46" spans="1:17" ht="44.45" customHeight="1" x14ac:dyDescent="0.25">
      <c r="A46" s="68"/>
      <c r="B46" s="65" t="s">
        <v>26</v>
      </c>
      <c r="C46" s="43"/>
      <c r="D46" s="41" t="s">
        <v>18</v>
      </c>
      <c r="E46" s="42">
        <v>305139.01799999998</v>
      </c>
      <c r="F46" s="42">
        <v>305139.01799999998</v>
      </c>
      <c r="G46" s="42">
        <v>305139.01799999998</v>
      </c>
      <c r="H46" s="42">
        <v>280755.74602999998</v>
      </c>
      <c r="I46" s="33">
        <f t="shared" ref="I46:I47" si="14">H46/F46</f>
        <v>0.92009126813798681</v>
      </c>
      <c r="J46" s="83" t="s">
        <v>184</v>
      </c>
      <c r="K46" s="115">
        <v>0</v>
      </c>
      <c r="L46" s="115">
        <v>0</v>
      </c>
      <c r="M46" s="115">
        <v>0.01</v>
      </c>
      <c r="N46" s="115">
        <v>7.8239799999999995E-3</v>
      </c>
      <c r="O46" s="90">
        <v>1</v>
      </c>
      <c r="P46" s="115">
        <v>0.03</v>
      </c>
      <c r="Q46" s="92" t="s">
        <v>186</v>
      </c>
    </row>
    <row r="47" spans="1:17" ht="24" customHeight="1" x14ac:dyDescent="0.25">
      <c r="A47" s="68"/>
      <c r="B47" s="65" t="s">
        <v>26</v>
      </c>
      <c r="C47" s="43"/>
      <c r="D47" s="6" t="s">
        <v>20</v>
      </c>
      <c r="E47" s="7">
        <f>SUM(E45:E46)</f>
        <v>1605994.5179999999</v>
      </c>
      <c r="F47" s="7">
        <f t="shared" ref="F47:H47" si="15">SUM(F45:F46)</f>
        <v>1605994.5179999999</v>
      </c>
      <c r="G47" s="7">
        <f t="shared" si="15"/>
        <v>1605994.5179999999</v>
      </c>
      <c r="H47" s="7">
        <f t="shared" si="15"/>
        <v>1477322.2246400001</v>
      </c>
      <c r="I47" s="32">
        <f t="shared" si="14"/>
        <v>0.91987999216819261</v>
      </c>
      <c r="J47" s="84"/>
      <c r="K47" s="116"/>
      <c r="L47" s="116"/>
      <c r="M47" s="116"/>
      <c r="N47" s="116"/>
      <c r="O47" s="91" t="e">
        <f t="shared" ref="O47" si="16">M47/N47</f>
        <v>#DIV/0!</v>
      </c>
      <c r="P47" s="116"/>
      <c r="Q47" s="93"/>
    </row>
    <row r="48" spans="1:17" ht="22.5" customHeight="1" x14ac:dyDescent="0.25">
      <c r="A48" s="16" t="s">
        <v>167</v>
      </c>
      <c r="B48" s="66" t="s">
        <v>93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67.5" customHeight="1" x14ac:dyDescent="0.25">
      <c r="A49" s="68" t="s">
        <v>103</v>
      </c>
      <c r="B49" s="65" t="s">
        <v>53</v>
      </c>
      <c r="C49" s="68"/>
      <c r="D49" s="68"/>
      <c r="E49" s="68"/>
      <c r="F49" s="68"/>
      <c r="G49" s="68"/>
      <c r="H49" s="68"/>
      <c r="I49" s="68"/>
      <c r="J49" s="55" t="s">
        <v>144</v>
      </c>
      <c r="K49" s="42">
        <v>29.4</v>
      </c>
      <c r="L49" s="42">
        <v>29.4</v>
      </c>
      <c r="M49" s="42">
        <v>29.3</v>
      </c>
      <c r="N49" s="42">
        <v>29.4</v>
      </c>
      <c r="O49" s="46">
        <f t="shared" ref="O49" si="17">N49/M49</f>
        <v>1.0034129692832763</v>
      </c>
      <c r="P49" s="42">
        <v>29.2</v>
      </c>
      <c r="Q49" s="50" t="s">
        <v>185</v>
      </c>
    </row>
    <row r="50" spans="1:17" ht="63" x14ac:dyDescent="0.25">
      <c r="A50" s="68"/>
      <c r="B50" s="65"/>
      <c r="C50" s="68"/>
      <c r="D50" s="68"/>
      <c r="E50" s="68"/>
      <c r="F50" s="68"/>
      <c r="G50" s="68"/>
      <c r="H50" s="68"/>
      <c r="I50" s="68"/>
      <c r="J50" s="55" t="s">
        <v>145</v>
      </c>
      <c r="K50" s="42">
        <v>155</v>
      </c>
      <c r="L50" s="42">
        <v>155</v>
      </c>
      <c r="M50" s="42">
        <v>154</v>
      </c>
      <c r="N50" s="42">
        <v>154</v>
      </c>
      <c r="O50" s="46">
        <f t="shared" ref="O50:O62" si="18">M50/N50</f>
        <v>1</v>
      </c>
      <c r="P50" s="42">
        <v>153</v>
      </c>
      <c r="Q50" s="50" t="s">
        <v>185</v>
      </c>
    </row>
    <row r="51" spans="1:17" ht="52.5" customHeight="1" x14ac:dyDescent="0.25">
      <c r="A51" s="68"/>
      <c r="B51" s="65"/>
      <c r="C51" s="68"/>
      <c r="D51" s="68"/>
      <c r="E51" s="68"/>
      <c r="F51" s="68"/>
      <c r="G51" s="68"/>
      <c r="H51" s="68"/>
      <c r="I51" s="68"/>
      <c r="J51" s="55" t="s">
        <v>146</v>
      </c>
      <c r="K51" s="42">
        <v>22.3</v>
      </c>
      <c r="L51" s="42">
        <v>22.3</v>
      </c>
      <c r="M51" s="42">
        <v>22.2</v>
      </c>
      <c r="N51" s="42">
        <v>22.2</v>
      </c>
      <c r="O51" s="46">
        <f t="shared" ref="O51" si="19">N51/M51</f>
        <v>1</v>
      </c>
      <c r="P51" s="42">
        <v>22.2</v>
      </c>
      <c r="Q51" s="50" t="s">
        <v>185</v>
      </c>
    </row>
    <row r="52" spans="1:17" ht="31.5" x14ac:dyDescent="0.25">
      <c r="A52" s="68"/>
      <c r="B52" s="65"/>
      <c r="C52" s="68"/>
      <c r="D52" s="68"/>
      <c r="E52" s="68"/>
      <c r="F52" s="68"/>
      <c r="G52" s="68"/>
      <c r="H52" s="68"/>
      <c r="I52" s="68"/>
      <c r="J52" s="55" t="s">
        <v>147</v>
      </c>
      <c r="K52" s="42">
        <v>14.5</v>
      </c>
      <c r="L52" s="42">
        <v>14.5</v>
      </c>
      <c r="M52" s="42">
        <v>14.5</v>
      </c>
      <c r="N52" s="42">
        <v>14.5</v>
      </c>
      <c r="O52" s="46">
        <f t="shared" si="18"/>
        <v>1</v>
      </c>
      <c r="P52" s="42">
        <v>14</v>
      </c>
      <c r="Q52" s="50" t="s">
        <v>185</v>
      </c>
    </row>
    <row r="53" spans="1:17" ht="78.75" x14ac:dyDescent="0.25">
      <c r="A53" s="68"/>
      <c r="B53" s="65"/>
      <c r="C53" s="68"/>
      <c r="D53" s="68"/>
      <c r="E53" s="68"/>
      <c r="F53" s="68"/>
      <c r="G53" s="68"/>
      <c r="H53" s="68"/>
      <c r="I53" s="68"/>
      <c r="J53" s="55" t="s">
        <v>148</v>
      </c>
      <c r="K53" s="42">
        <v>1.2</v>
      </c>
      <c r="L53" s="42">
        <v>1.2</v>
      </c>
      <c r="M53" s="42">
        <v>1.2</v>
      </c>
      <c r="N53" s="42">
        <v>1.2</v>
      </c>
      <c r="O53" s="46">
        <f t="shared" ref="O53" si="20">N53/M53</f>
        <v>1</v>
      </c>
      <c r="P53" s="42">
        <v>1.1000000000000001</v>
      </c>
      <c r="Q53" s="50" t="s">
        <v>185</v>
      </c>
    </row>
    <row r="54" spans="1:17" ht="53.25" customHeight="1" x14ac:dyDescent="0.25">
      <c r="A54" s="68"/>
      <c r="B54" s="65"/>
      <c r="C54" s="68"/>
      <c r="D54" s="68"/>
      <c r="E54" s="68"/>
      <c r="F54" s="68"/>
      <c r="G54" s="68"/>
      <c r="H54" s="68"/>
      <c r="I54" s="68"/>
      <c r="J54" s="55" t="s">
        <v>149</v>
      </c>
      <c r="K54" s="42">
        <v>0.9</v>
      </c>
      <c r="L54" s="42">
        <v>0.9</v>
      </c>
      <c r="M54" s="42">
        <v>0.9</v>
      </c>
      <c r="N54" s="42">
        <v>0.9</v>
      </c>
      <c r="O54" s="46">
        <f t="shared" si="18"/>
        <v>1</v>
      </c>
      <c r="P54" s="42">
        <v>0.9</v>
      </c>
      <c r="Q54" s="50" t="s">
        <v>185</v>
      </c>
    </row>
    <row r="55" spans="1:17" ht="69.75" customHeight="1" x14ac:dyDescent="0.25">
      <c r="A55" s="68"/>
      <c r="B55" s="65"/>
      <c r="C55" s="68"/>
      <c r="D55" s="68"/>
      <c r="E55" s="68"/>
      <c r="F55" s="68"/>
      <c r="G55" s="68"/>
      <c r="H55" s="68"/>
      <c r="I55" s="68"/>
      <c r="J55" s="55" t="s">
        <v>150</v>
      </c>
      <c r="K55" s="42">
        <v>49.5</v>
      </c>
      <c r="L55" s="42">
        <v>49.5</v>
      </c>
      <c r="M55" s="42">
        <v>49</v>
      </c>
      <c r="N55" s="42">
        <v>49</v>
      </c>
      <c r="O55" s="46">
        <f t="shared" ref="O55" si="21">N55/M55</f>
        <v>1</v>
      </c>
      <c r="P55" s="42">
        <v>49</v>
      </c>
      <c r="Q55" s="50" t="s">
        <v>185</v>
      </c>
    </row>
    <row r="56" spans="1:17" ht="47.25" x14ac:dyDescent="0.25">
      <c r="A56" s="68" t="s">
        <v>104</v>
      </c>
      <c r="B56" s="65" t="s">
        <v>27</v>
      </c>
      <c r="C56" s="15" t="s">
        <v>84</v>
      </c>
      <c r="D56" s="15" t="s">
        <v>18</v>
      </c>
      <c r="E56" s="42">
        <v>682137.8</v>
      </c>
      <c r="F56" s="42">
        <v>682137.8</v>
      </c>
      <c r="G56" s="42">
        <v>682137.8</v>
      </c>
      <c r="H56" s="42">
        <v>682137.8</v>
      </c>
      <c r="I56" s="37">
        <f>H56/F56</f>
        <v>1</v>
      </c>
      <c r="J56" s="55" t="s">
        <v>151</v>
      </c>
      <c r="K56" s="42">
        <v>0.20100000000000001</v>
      </c>
      <c r="L56" s="42">
        <v>0.20100000000000001</v>
      </c>
      <c r="M56" s="42">
        <v>0.20100000000000001</v>
      </c>
      <c r="N56" s="42">
        <v>0.20100000000000001</v>
      </c>
      <c r="O56" s="46">
        <f t="shared" si="18"/>
        <v>1</v>
      </c>
      <c r="P56" s="42">
        <v>0.20100000000000001</v>
      </c>
      <c r="Q56" s="50" t="s">
        <v>185</v>
      </c>
    </row>
    <row r="57" spans="1:17" ht="47.25" x14ac:dyDescent="0.25">
      <c r="A57" s="68"/>
      <c r="B57" s="65"/>
      <c r="C57" s="68"/>
      <c r="D57" s="68"/>
      <c r="E57" s="68"/>
      <c r="F57" s="68"/>
      <c r="G57" s="68"/>
      <c r="H57" s="68"/>
      <c r="I57" s="69"/>
      <c r="J57" s="64" t="s">
        <v>152</v>
      </c>
      <c r="K57" s="42">
        <v>35.5</v>
      </c>
      <c r="L57" s="42">
        <v>35.5</v>
      </c>
      <c r="M57" s="42">
        <v>35.4</v>
      </c>
      <c r="N57" s="42">
        <v>35.4</v>
      </c>
      <c r="O57" s="46">
        <f t="shared" ref="O57" si="22">N57/M57</f>
        <v>1</v>
      </c>
      <c r="P57" s="42">
        <v>35.4</v>
      </c>
      <c r="Q57" s="50" t="s">
        <v>185</v>
      </c>
    </row>
    <row r="58" spans="1:17" ht="47.25" x14ac:dyDescent="0.25">
      <c r="A58" s="68"/>
      <c r="B58" s="65"/>
      <c r="C58" s="68"/>
      <c r="D58" s="68"/>
      <c r="E58" s="68"/>
      <c r="F58" s="68"/>
      <c r="G58" s="68"/>
      <c r="H58" s="68"/>
      <c r="I58" s="70"/>
      <c r="J58" s="64" t="s">
        <v>153</v>
      </c>
      <c r="K58" s="42">
        <v>17.3</v>
      </c>
      <c r="L58" s="42">
        <v>17.3</v>
      </c>
      <c r="M58" s="42">
        <v>17.3</v>
      </c>
      <c r="N58" s="42">
        <v>17.3</v>
      </c>
      <c r="O58" s="46">
        <f t="shared" si="18"/>
        <v>1</v>
      </c>
      <c r="P58" s="42">
        <v>17.2</v>
      </c>
      <c r="Q58" s="50" t="s">
        <v>185</v>
      </c>
    </row>
    <row r="59" spans="1:17" ht="49.5" customHeight="1" x14ac:dyDescent="0.25">
      <c r="A59" s="68"/>
      <c r="B59" s="65"/>
      <c r="C59" s="68"/>
      <c r="D59" s="68"/>
      <c r="E59" s="68"/>
      <c r="F59" s="68"/>
      <c r="G59" s="68"/>
      <c r="H59" s="68"/>
      <c r="I59" s="71"/>
      <c r="J59" s="55" t="s">
        <v>154</v>
      </c>
      <c r="K59" s="42">
        <v>33</v>
      </c>
      <c r="L59" s="42">
        <v>33</v>
      </c>
      <c r="M59" s="42">
        <v>32.700000000000003</v>
      </c>
      <c r="N59" s="42">
        <v>32.700000000000003</v>
      </c>
      <c r="O59" s="46">
        <f t="shared" ref="O59" si="23">N59/M59</f>
        <v>1</v>
      </c>
      <c r="P59" s="42">
        <v>32.6</v>
      </c>
      <c r="Q59" s="50" t="s">
        <v>185</v>
      </c>
    </row>
    <row r="60" spans="1:17" ht="52.5" customHeight="1" x14ac:dyDescent="0.25">
      <c r="A60" s="43" t="s">
        <v>105</v>
      </c>
      <c r="B60" s="41" t="s">
        <v>68</v>
      </c>
      <c r="C60" s="43" t="s">
        <v>80</v>
      </c>
      <c r="D60" s="15" t="s">
        <v>18</v>
      </c>
      <c r="E60" s="42">
        <v>225000</v>
      </c>
      <c r="F60" s="42">
        <v>225000</v>
      </c>
      <c r="G60" s="42">
        <v>225000</v>
      </c>
      <c r="H60" s="42">
        <v>223447.08786999999</v>
      </c>
      <c r="I60" s="33">
        <f>H60/F60</f>
        <v>0.99309816831111108</v>
      </c>
      <c r="J60" s="55" t="s">
        <v>40</v>
      </c>
      <c r="K60" s="42">
        <v>3.5</v>
      </c>
      <c r="L60" s="42">
        <v>3.5</v>
      </c>
      <c r="M60" s="42">
        <v>3.5</v>
      </c>
      <c r="N60" s="42">
        <v>3.5</v>
      </c>
      <c r="O60" s="46">
        <f t="shared" si="18"/>
        <v>1</v>
      </c>
      <c r="P60" s="42">
        <v>3.5</v>
      </c>
      <c r="Q60" s="50" t="s">
        <v>185</v>
      </c>
    </row>
    <row r="61" spans="1:17" ht="53.25" customHeight="1" x14ac:dyDescent="0.25">
      <c r="A61" s="77" t="s">
        <v>106</v>
      </c>
      <c r="B61" s="83" t="s">
        <v>69</v>
      </c>
      <c r="C61" s="43" t="s">
        <v>83</v>
      </c>
      <c r="D61" s="15" t="s">
        <v>18</v>
      </c>
      <c r="E61" s="42">
        <v>69900</v>
      </c>
      <c r="F61" s="42">
        <v>69900</v>
      </c>
      <c r="G61" s="42">
        <v>69900</v>
      </c>
      <c r="H61" s="42">
        <v>68096.622059999994</v>
      </c>
      <c r="I61" s="33">
        <f>H61/F61</f>
        <v>0.97420060171673817</v>
      </c>
      <c r="J61" s="85" t="s">
        <v>155</v>
      </c>
      <c r="K61" s="72">
        <v>5.4</v>
      </c>
      <c r="L61" s="72">
        <v>5.4</v>
      </c>
      <c r="M61" s="72">
        <v>5.3</v>
      </c>
      <c r="N61" s="72">
        <v>5.3</v>
      </c>
      <c r="O61" s="90">
        <f t="shared" ref="O61" si="24">N61/M61</f>
        <v>1</v>
      </c>
      <c r="P61" s="72">
        <v>5.3</v>
      </c>
      <c r="Q61" s="92" t="s">
        <v>186</v>
      </c>
    </row>
    <row r="62" spans="1:17" ht="23.25" customHeight="1" x14ac:dyDescent="0.25">
      <c r="A62" s="82"/>
      <c r="B62" s="84"/>
      <c r="C62" s="12"/>
      <c r="D62" s="6" t="s">
        <v>20</v>
      </c>
      <c r="E62" s="7">
        <f>SUM(E56,E60:E61)</f>
        <v>977037.8</v>
      </c>
      <c r="F62" s="7">
        <f>SUM(F56,F60:F61)</f>
        <v>977037.8</v>
      </c>
      <c r="G62" s="7">
        <f t="shared" ref="G62:H62" si="25">SUM(G56,G60:G61)</f>
        <v>977037.8</v>
      </c>
      <c r="H62" s="7">
        <f t="shared" si="25"/>
        <v>973681.50992999994</v>
      </c>
      <c r="I62" s="32">
        <f>H62/F62</f>
        <v>0.99656483088985903</v>
      </c>
      <c r="J62" s="86"/>
      <c r="K62" s="73"/>
      <c r="L62" s="73"/>
      <c r="M62" s="73"/>
      <c r="N62" s="73"/>
      <c r="O62" s="91" t="e">
        <f t="shared" si="18"/>
        <v>#DIV/0!</v>
      </c>
      <c r="P62" s="73"/>
      <c r="Q62" s="93"/>
    </row>
    <row r="63" spans="1:17" ht="18.75" x14ac:dyDescent="0.25">
      <c r="A63" s="16" t="s">
        <v>168</v>
      </c>
      <c r="B63" s="66" t="s">
        <v>160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1:17" ht="39" customHeight="1" x14ac:dyDescent="0.25">
      <c r="A64" s="77" t="s">
        <v>169</v>
      </c>
      <c r="B64" s="83" t="s">
        <v>90</v>
      </c>
      <c r="C64" s="22" t="s">
        <v>161</v>
      </c>
      <c r="D64" s="41" t="s">
        <v>66</v>
      </c>
      <c r="E64" s="42">
        <v>147759.95637999999</v>
      </c>
      <c r="F64" s="42">
        <v>147759.95637999999</v>
      </c>
      <c r="G64" s="42">
        <v>139434.48959000001</v>
      </c>
      <c r="H64" s="42">
        <v>139434.48959000001</v>
      </c>
      <c r="I64" s="33">
        <f>H64/F64</f>
        <v>0.94365545988258781</v>
      </c>
      <c r="J64" s="135" t="s">
        <v>55</v>
      </c>
      <c r="K64" s="72">
        <v>46.3</v>
      </c>
      <c r="L64" s="72">
        <v>46.3</v>
      </c>
      <c r="M64" s="72">
        <v>46.1</v>
      </c>
      <c r="N64" s="72">
        <v>46.1</v>
      </c>
      <c r="O64" s="90">
        <f>M64/N64</f>
        <v>1</v>
      </c>
      <c r="P64" s="72">
        <v>46</v>
      </c>
      <c r="Q64" s="92" t="s">
        <v>186</v>
      </c>
    </row>
    <row r="65" spans="1:17" ht="30.75" customHeight="1" x14ac:dyDescent="0.25">
      <c r="A65" s="78"/>
      <c r="B65" s="113"/>
      <c r="C65" s="22" t="s">
        <v>162</v>
      </c>
      <c r="D65" s="41" t="s">
        <v>18</v>
      </c>
      <c r="E65" s="30">
        <v>41405.599999999999</v>
      </c>
      <c r="F65" s="30">
        <v>83454.154750000002</v>
      </c>
      <c r="G65" s="30">
        <v>83454.154750000002</v>
      </c>
      <c r="H65" s="42">
        <v>83338.504400000005</v>
      </c>
      <c r="I65" s="33">
        <f t="shared" ref="I65:I78" si="26">H65/F65</f>
        <v>0.99861420500457476</v>
      </c>
      <c r="J65" s="136"/>
      <c r="K65" s="118"/>
      <c r="L65" s="118"/>
      <c r="M65" s="118"/>
      <c r="N65" s="118"/>
      <c r="O65" s="123"/>
      <c r="P65" s="118"/>
      <c r="Q65" s="129"/>
    </row>
    <row r="66" spans="1:17" ht="36" customHeight="1" x14ac:dyDescent="0.25">
      <c r="A66" s="78"/>
      <c r="B66" s="113"/>
      <c r="C66" s="43" t="s">
        <v>77</v>
      </c>
      <c r="D66" s="41" t="s">
        <v>18</v>
      </c>
      <c r="E66" s="42">
        <v>2235710.7000000002</v>
      </c>
      <c r="F66" s="42">
        <v>2342305.5317899999</v>
      </c>
      <c r="G66" s="42">
        <v>2342204.9830499999</v>
      </c>
      <c r="H66" s="42">
        <v>2128187.9258500002</v>
      </c>
      <c r="I66" s="33">
        <f t="shared" si="26"/>
        <v>0.90858681626543825</v>
      </c>
      <c r="J66" s="136"/>
      <c r="K66" s="118"/>
      <c r="L66" s="118"/>
      <c r="M66" s="118"/>
      <c r="N66" s="118"/>
      <c r="O66" s="123"/>
      <c r="P66" s="118"/>
      <c r="Q66" s="129"/>
    </row>
    <row r="67" spans="1:17" ht="32.25" customHeight="1" x14ac:dyDescent="0.25">
      <c r="A67" s="78"/>
      <c r="B67" s="113"/>
      <c r="C67" s="68" t="s">
        <v>85</v>
      </c>
      <c r="D67" s="41" t="s">
        <v>17</v>
      </c>
      <c r="E67" s="42">
        <v>313128</v>
      </c>
      <c r="F67" s="42">
        <v>313128</v>
      </c>
      <c r="G67" s="42">
        <v>313128</v>
      </c>
      <c r="H67" s="42">
        <v>313128</v>
      </c>
      <c r="I67" s="33">
        <f t="shared" si="26"/>
        <v>1</v>
      </c>
      <c r="J67" s="136"/>
      <c r="K67" s="118"/>
      <c r="L67" s="118"/>
      <c r="M67" s="118"/>
      <c r="N67" s="118"/>
      <c r="O67" s="123"/>
      <c r="P67" s="118"/>
      <c r="Q67" s="129"/>
    </row>
    <row r="68" spans="1:17" ht="36" customHeight="1" x14ac:dyDescent="0.25">
      <c r="A68" s="82"/>
      <c r="B68" s="84"/>
      <c r="C68" s="68"/>
      <c r="D68" s="41" t="s">
        <v>18</v>
      </c>
      <c r="E68" s="42">
        <v>226747.86207</v>
      </c>
      <c r="F68" s="42">
        <v>226747.86207</v>
      </c>
      <c r="G68" s="42">
        <v>226747.86207</v>
      </c>
      <c r="H68" s="42">
        <v>226747.86207</v>
      </c>
      <c r="I68" s="33">
        <f t="shared" si="26"/>
        <v>1</v>
      </c>
      <c r="J68" s="137"/>
      <c r="K68" s="73"/>
      <c r="L68" s="73"/>
      <c r="M68" s="73"/>
      <c r="N68" s="73"/>
      <c r="O68" s="91"/>
      <c r="P68" s="73"/>
      <c r="Q68" s="93"/>
    </row>
    <row r="69" spans="1:17" ht="36" customHeight="1" x14ac:dyDescent="0.25">
      <c r="A69" s="44" t="s">
        <v>156</v>
      </c>
      <c r="B69" s="48" t="s">
        <v>91</v>
      </c>
      <c r="C69" s="43" t="s">
        <v>176</v>
      </c>
      <c r="D69" s="41" t="s">
        <v>18</v>
      </c>
      <c r="E69" s="42">
        <v>103471.52</v>
      </c>
      <c r="F69" s="42">
        <v>103471.52</v>
      </c>
      <c r="G69" s="42">
        <v>103471.52</v>
      </c>
      <c r="H69" s="42">
        <v>99267.056809999995</v>
      </c>
      <c r="I69" s="33">
        <f t="shared" si="26"/>
        <v>0.95936598602204737</v>
      </c>
      <c r="J69" s="138" t="s">
        <v>54</v>
      </c>
      <c r="K69" s="67">
        <v>81</v>
      </c>
      <c r="L69" s="67">
        <v>81</v>
      </c>
      <c r="M69" s="67">
        <v>81.400000000000006</v>
      </c>
      <c r="N69" s="67">
        <v>81.400000000000006</v>
      </c>
      <c r="O69" s="81">
        <f>N69/M69</f>
        <v>1</v>
      </c>
      <c r="P69" s="67">
        <v>81.8</v>
      </c>
      <c r="Q69" s="106" t="s">
        <v>186</v>
      </c>
    </row>
    <row r="70" spans="1:17" ht="36" customHeight="1" x14ac:dyDescent="0.25">
      <c r="A70" s="43" t="s">
        <v>157</v>
      </c>
      <c r="B70" s="15" t="s">
        <v>92</v>
      </c>
      <c r="C70" s="43" t="s">
        <v>78</v>
      </c>
      <c r="D70" s="41" t="s">
        <v>18</v>
      </c>
      <c r="E70" s="42">
        <v>2679500.31409</v>
      </c>
      <c r="F70" s="42">
        <v>2679500.31409</v>
      </c>
      <c r="G70" s="42">
        <v>2679500.31409</v>
      </c>
      <c r="H70" s="42">
        <v>2628316.78584</v>
      </c>
      <c r="I70" s="33">
        <f t="shared" si="26"/>
        <v>0.98089810701612745</v>
      </c>
      <c r="J70" s="27"/>
      <c r="K70" s="67"/>
      <c r="L70" s="67"/>
      <c r="M70" s="67"/>
      <c r="N70" s="67"/>
      <c r="O70" s="81"/>
      <c r="P70" s="67"/>
      <c r="Q70" s="106"/>
    </row>
    <row r="71" spans="1:17" ht="33" customHeight="1" x14ac:dyDescent="0.25">
      <c r="A71" s="77" t="s">
        <v>158</v>
      </c>
      <c r="B71" s="83" t="s">
        <v>97</v>
      </c>
      <c r="C71" s="43" t="s">
        <v>98</v>
      </c>
      <c r="D71" s="41" t="s">
        <v>18</v>
      </c>
      <c r="E71" s="42">
        <v>116489.99692999999</v>
      </c>
      <c r="F71" s="42">
        <v>116489.99692999999</v>
      </c>
      <c r="G71" s="42">
        <v>115053.13722999999</v>
      </c>
      <c r="H71" s="42">
        <v>112039.00662</v>
      </c>
      <c r="I71" s="33">
        <f t="shared" si="26"/>
        <v>0.96179079382520172</v>
      </c>
      <c r="J71" s="27"/>
      <c r="K71" s="67"/>
      <c r="L71" s="67"/>
      <c r="M71" s="67"/>
      <c r="N71" s="67"/>
      <c r="O71" s="81"/>
      <c r="P71" s="67"/>
      <c r="Q71" s="106"/>
    </row>
    <row r="72" spans="1:17" ht="33.75" customHeight="1" x14ac:dyDescent="0.25">
      <c r="A72" s="78"/>
      <c r="B72" s="113"/>
      <c r="C72" s="43" t="s">
        <v>174</v>
      </c>
      <c r="D72" s="41" t="s">
        <v>18</v>
      </c>
      <c r="E72" s="42">
        <v>2809.02</v>
      </c>
      <c r="F72" s="42">
        <v>2809.02</v>
      </c>
      <c r="G72" s="42">
        <v>2809.02</v>
      </c>
      <c r="H72" s="42">
        <v>1940.66327</v>
      </c>
      <c r="I72" s="33">
        <f t="shared" si="26"/>
        <v>0.69086844166292871</v>
      </c>
      <c r="J72" s="55"/>
      <c r="K72" s="42"/>
      <c r="L72" s="42"/>
      <c r="M72" s="42"/>
      <c r="N72" s="42"/>
      <c r="O72" s="46"/>
      <c r="P72" s="46"/>
      <c r="Q72" s="51"/>
    </row>
    <row r="73" spans="1:17" ht="33.75" customHeight="1" x14ac:dyDescent="0.25">
      <c r="A73" s="82"/>
      <c r="B73" s="84"/>
      <c r="C73" s="43" t="s">
        <v>183</v>
      </c>
      <c r="D73" s="41" t="s">
        <v>18</v>
      </c>
      <c r="E73" s="57">
        <v>9709.34</v>
      </c>
      <c r="F73" s="42">
        <v>9709.34</v>
      </c>
      <c r="G73" s="42">
        <v>9709.34</v>
      </c>
      <c r="H73" s="42">
        <v>9709.34</v>
      </c>
      <c r="I73" s="33">
        <f t="shared" si="26"/>
        <v>1</v>
      </c>
      <c r="J73" s="55"/>
      <c r="K73" s="42"/>
      <c r="L73" s="42"/>
      <c r="M73" s="42"/>
      <c r="N73" s="42"/>
      <c r="O73" s="46"/>
      <c r="P73" s="46"/>
      <c r="Q73" s="51"/>
    </row>
    <row r="74" spans="1:17" ht="94.5" x14ac:dyDescent="0.25">
      <c r="A74" s="45"/>
      <c r="B74" s="54" t="s">
        <v>181</v>
      </c>
      <c r="C74" s="47" t="s">
        <v>182</v>
      </c>
      <c r="D74" s="41" t="s">
        <v>18</v>
      </c>
      <c r="E74" s="42">
        <v>3000000</v>
      </c>
      <c r="F74" s="42">
        <v>3000000</v>
      </c>
      <c r="G74" s="42">
        <v>3000000</v>
      </c>
      <c r="H74" s="42">
        <v>3000000</v>
      </c>
      <c r="I74" s="33">
        <f t="shared" si="26"/>
        <v>1</v>
      </c>
      <c r="J74" s="55"/>
      <c r="K74" s="42"/>
      <c r="L74" s="42"/>
      <c r="M74" s="42"/>
      <c r="N74" s="42"/>
      <c r="O74" s="46"/>
      <c r="P74" s="46"/>
      <c r="Q74" s="51"/>
    </row>
    <row r="75" spans="1:17" ht="20.25" customHeight="1" x14ac:dyDescent="0.25">
      <c r="A75" s="77"/>
      <c r="B75" s="77"/>
      <c r="C75" s="89" t="s">
        <v>20</v>
      </c>
      <c r="D75" s="6" t="s">
        <v>66</v>
      </c>
      <c r="E75" s="7">
        <f>E64</f>
        <v>147759.95637999999</v>
      </c>
      <c r="F75" s="7">
        <f>F64</f>
        <v>147759.95637999999</v>
      </c>
      <c r="G75" s="7">
        <f>G64</f>
        <v>139434.48959000001</v>
      </c>
      <c r="H75" s="7">
        <f>H64</f>
        <v>139434.48959000001</v>
      </c>
      <c r="I75" s="32">
        <f t="shared" si="26"/>
        <v>0.94365545988258781</v>
      </c>
      <c r="J75" s="13"/>
      <c r="K75" s="52"/>
      <c r="L75" s="52"/>
      <c r="M75" s="1"/>
      <c r="N75" s="1"/>
      <c r="O75" s="14"/>
      <c r="P75" s="14"/>
      <c r="Q75" s="52"/>
    </row>
    <row r="76" spans="1:17" ht="36" customHeight="1" x14ac:dyDescent="0.25">
      <c r="A76" s="78"/>
      <c r="B76" s="78"/>
      <c r="C76" s="89"/>
      <c r="D76" s="6" t="s">
        <v>17</v>
      </c>
      <c r="E76" s="7">
        <f>E67</f>
        <v>313128</v>
      </c>
      <c r="F76" s="7">
        <f>F67</f>
        <v>313128</v>
      </c>
      <c r="G76" s="7">
        <f>G67</f>
        <v>313128</v>
      </c>
      <c r="H76" s="7">
        <f>SUM(H67)</f>
        <v>313128</v>
      </c>
      <c r="I76" s="32">
        <f>H76/F76</f>
        <v>1</v>
      </c>
      <c r="J76" s="13"/>
      <c r="K76" s="52"/>
      <c r="L76" s="52"/>
      <c r="M76" s="1"/>
      <c r="N76" s="1"/>
      <c r="O76" s="14"/>
      <c r="P76" s="14"/>
      <c r="Q76" s="52"/>
    </row>
    <row r="77" spans="1:17" ht="36" customHeight="1" x14ac:dyDescent="0.25">
      <c r="A77" s="78"/>
      <c r="B77" s="78"/>
      <c r="C77" s="89"/>
      <c r="D77" s="6" t="s">
        <v>18</v>
      </c>
      <c r="E77" s="7">
        <f>SUM(E65,E66,E68,E69,E70,E71,E72,E73,E74)</f>
        <v>8415844.3530899994</v>
      </c>
      <c r="F77" s="7">
        <f>SUM(F65,F66,F68,F69,F70,F71,F72,F73,F74)</f>
        <v>8564487.7396299988</v>
      </c>
      <c r="G77" s="7">
        <f>SUM(G65,G66,G68,G69,G70,G71,G72,G73,G74)</f>
        <v>8562950.3311899994</v>
      </c>
      <c r="H77" s="7">
        <f>SUM(H65,H66,H68,H69,H70,H71,H72,H73,H74)</f>
        <v>8289547.1448600003</v>
      </c>
      <c r="I77" s="32">
        <f t="shared" si="26"/>
        <v>0.96789760191986962</v>
      </c>
      <c r="J77" s="13"/>
      <c r="K77" s="52"/>
      <c r="L77" s="52"/>
      <c r="M77" s="1"/>
      <c r="N77" s="1"/>
      <c r="O77" s="14"/>
      <c r="P77" s="14"/>
      <c r="Q77" s="52"/>
    </row>
    <row r="78" spans="1:17" ht="23.25" customHeight="1" x14ac:dyDescent="0.25">
      <c r="A78" s="82"/>
      <c r="B78" s="82"/>
      <c r="C78" s="89"/>
      <c r="D78" s="17" t="s">
        <v>20</v>
      </c>
      <c r="E78" s="18">
        <f>SUM(E75:E77)</f>
        <v>8876732.3094699997</v>
      </c>
      <c r="F78" s="18">
        <f t="shared" ref="F78:G78" si="27">SUM(F75:F77)</f>
        <v>9025375.6960099991</v>
      </c>
      <c r="G78" s="18">
        <f t="shared" si="27"/>
        <v>9015512.8207799997</v>
      </c>
      <c r="H78" s="18">
        <f>SUM(H75:H77)</f>
        <v>8742109.6344499998</v>
      </c>
      <c r="I78" s="32">
        <f t="shared" si="26"/>
        <v>0.96861448530223204</v>
      </c>
      <c r="J78" s="13"/>
      <c r="K78" s="52"/>
      <c r="L78" s="52"/>
      <c r="M78" s="1"/>
      <c r="N78" s="1"/>
      <c r="O78" s="14"/>
      <c r="P78" s="14"/>
      <c r="Q78" s="52"/>
    </row>
    <row r="79" spans="1:17" ht="31.5" customHeight="1" x14ac:dyDescent="0.25">
      <c r="A79" s="16" t="s">
        <v>159</v>
      </c>
      <c r="B79" s="66" t="s">
        <v>133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1:17" ht="70.5" customHeight="1" x14ac:dyDescent="0.25">
      <c r="A80" s="68" t="s">
        <v>170</v>
      </c>
      <c r="B80" s="65" t="s">
        <v>134</v>
      </c>
      <c r="C80" s="43" t="s">
        <v>75</v>
      </c>
      <c r="D80" s="41" t="s">
        <v>18</v>
      </c>
      <c r="E80" s="42">
        <v>190692.6</v>
      </c>
      <c r="F80" s="42">
        <v>196670.80069999999</v>
      </c>
      <c r="G80" s="42">
        <v>196025.57892</v>
      </c>
      <c r="H80" s="42">
        <v>195888.49840000001</v>
      </c>
      <c r="I80" s="33">
        <f>H80/F80</f>
        <v>0.9960222753087109</v>
      </c>
      <c r="J80" s="55" t="s">
        <v>135</v>
      </c>
      <c r="K80" s="42">
        <v>99.9</v>
      </c>
      <c r="L80" s="42">
        <v>99.9</v>
      </c>
      <c r="M80" s="42">
        <v>100.2</v>
      </c>
      <c r="N80" s="42">
        <v>96</v>
      </c>
      <c r="O80" s="46">
        <f>N80/M80</f>
        <v>0.95808383233532934</v>
      </c>
      <c r="P80" s="42">
        <v>101</v>
      </c>
      <c r="Q80" s="51" t="s">
        <v>108</v>
      </c>
    </row>
    <row r="81" spans="1:17" ht="70.5" customHeight="1" x14ac:dyDescent="0.25">
      <c r="A81" s="68"/>
      <c r="B81" s="65"/>
      <c r="C81" s="43" t="s">
        <v>76</v>
      </c>
      <c r="D81" s="41" t="s">
        <v>18</v>
      </c>
      <c r="E81" s="42">
        <v>2304.5320000000002</v>
      </c>
      <c r="F81" s="42">
        <v>2304.5320000000002</v>
      </c>
      <c r="G81" s="42">
        <v>2304.5320000000002</v>
      </c>
      <c r="H81" s="42">
        <v>2304.5320000000002</v>
      </c>
      <c r="I81" s="33">
        <f t="shared" ref="I81" si="28">H81/F81</f>
        <v>1</v>
      </c>
      <c r="J81" s="64" t="s">
        <v>57</v>
      </c>
      <c r="K81" s="42">
        <v>24</v>
      </c>
      <c r="L81" s="42">
        <v>24</v>
      </c>
      <c r="M81" s="42">
        <v>23</v>
      </c>
      <c r="N81" s="42">
        <v>21.1</v>
      </c>
      <c r="O81" s="46">
        <f>M81/N81</f>
        <v>1.0900473933649288</v>
      </c>
      <c r="P81" s="42">
        <v>23</v>
      </c>
      <c r="Q81" s="51" t="s">
        <v>71</v>
      </c>
    </row>
    <row r="82" spans="1:17" ht="47.25" x14ac:dyDescent="0.25">
      <c r="A82" s="68"/>
      <c r="B82" s="65"/>
      <c r="C82" s="43"/>
      <c r="D82" s="6" t="s">
        <v>20</v>
      </c>
      <c r="E82" s="7">
        <f>SUM(E80:E81)</f>
        <v>192997.13200000001</v>
      </c>
      <c r="F82" s="7">
        <f>SUM(F80:F81)</f>
        <v>198975.3327</v>
      </c>
      <c r="G82" s="7">
        <f>SUM(G80:G81)</f>
        <v>198330.11092000001</v>
      </c>
      <c r="H82" s="7">
        <f>SUM(H80:H81)</f>
        <v>198193.03040000002</v>
      </c>
      <c r="I82" s="32">
        <f>H82/F82</f>
        <v>0.99606834531002153</v>
      </c>
      <c r="J82" s="64" t="s">
        <v>136</v>
      </c>
      <c r="K82" s="42">
        <v>27.2</v>
      </c>
      <c r="L82" s="42">
        <v>27.2</v>
      </c>
      <c r="M82" s="42">
        <v>27.9</v>
      </c>
      <c r="N82" s="42">
        <v>27.7</v>
      </c>
      <c r="O82" s="58">
        <f t="shared" ref="O82:O84" si="29">N82/M82</f>
        <v>0.99283154121863804</v>
      </c>
      <c r="P82" s="42">
        <v>28.1</v>
      </c>
      <c r="Q82" s="51" t="s">
        <v>202</v>
      </c>
    </row>
    <row r="83" spans="1:17" ht="47.25" x14ac:dyDescent="0.25">
      <c r="A83" s="68"/>
      <c r="B83" s="65"/>
      <c r="C83" s="68"/>
      <c r="D83" s="87"/>
      <c r="E83" s="87"/>
      <c r="F83" s="87"/>
      <c r="G83" s="87"/>
      <c r="H83" s="117"/>
      <c r="I83" s="88"/>
      <c r="J83" s="64" t="s">
        <v>187</v>
      </c>
      <c r="K83" s="42">
        <v>23.3</v>
      </c>
      <c r="L83" s="42">
        <v>23.5</v>
      </c>
      <c r="M83" s="42">
        <v>31</v>
      </c>
      <c r="N83" s="21">
        <v>31</v>
      </c>
      <c r="O83" s="46">
        <f t="shared" si="29"/>
        <v>1</v>
      </c>
      <c r="P83" s="42">
        <v>38</v>
      </c>
      <c r="Q83" s="51" t="s">
        <v>108</v>
      </c>
    </row>
    <row r="84" spans="1:17" ht="67.5" customHeight="1" x14ac:dyDescent="0.25">
      <c r="A84" s="68"/>
      <c r="B84" s="65"/>
      <c r="C84" s="68"/>
      <c r="D84" s="87"/>
      <c r="E84" s="87"/>
      <c r="F84" s="87"/>
      <c r="G84" s="87"/>
      <c r="H84" s="117"/>
      <c r="I84" s="88"/>
      <c r="J84" s="55" t="s">
        <v>197</v>
      </c>
      <c r="K84" s="42">
        <v>105</v>
      </c>
      <c r="L84" s="42">
        <v>105</v>
      </c>
      <c r="M84" s="42">
        <v>105</v>
      </c>
      <c r="N84" s="21">
        <v>105</v>
      </c>
      <c r="O84" s="46">
        <f t="shared" si="29"/>
        <v>1</v>
      </c>
      <c r="P84" s="42" t="s">
        <v>190</v>
      </c>
      <c r="Q84" s="51" t="s">
        <v>186</v>
      </c>
    </row>
    <row r="85" spans="1:17" ht="66" customHeight="1" x14ac:dyDescent="0.25">
      <c r="A85" s="68"/>
      <c r="B85" s="65"/>
      <c r="C85" s="68"/>
      <c r="D85" s="87"/>
      <c r="E85" s="87"/>
      <c r="F85" s="87"/>
      <c r="G85" s="87"/>
      <c r="H85" s="117"/>
      <c r="I85" s="88"/>
      <c r="J85" s="55" t="s">
        <v>137</v>
      </c>
      <c r="K85" s="42">
        <v>100</v>
      </c>
      <c r="L85" s="42">
        <v>100</v>
      </c>
      <c r="M85" s="42">
        <v>100</v>
      </c>
      <c r="N85" s="42">
        <v>100</v>
      </c>
      <c r="O85" s="46">
        <f>N85/M85</f>
        <v>1</v>
      </c>
      <c r="P85" s="42">
        <v>100</v>
      </c>
      <c r="Q85" s="51" t="s">
        <v>70</v>
      </c>
    </row>
    <row r="86" spans="1:17" ht="31.5" x14ac:dyDescent="0.25">
      <c r="A86" s="68"/>
      <c r="B86" s="65"/>
      <c r="C86" s="68"/>
      <c r="D86" s="87"/>
      <c r="E86" s="87"/>
      <c r="F86" s="87"/>
      <c r="G86" s="87"/>
      <c r="H86" s="117"/>
      <c r="I86" s="88"/>
      <c r="J86" s="55" t="s">
        <v>188</v>
      </c>
      <c r="K86" s="42">
        <v>44</v>
      </c>
      <c r="L86" s="42">
        <v>44</v>
      </c>
      <c r="M86" s="42">
        <v>43.3</v>
      </c>
      <c r="N86" s="42">
        <v>43.3</v>
      </c>
      <c r="O86" s="46">
        <f>N86/M86</f>
        <v>1</v>
      </c>
      <c r="P86" s="42">
        <v>42.9</v>
      </c>
      <c r="Q86" s="51" t="s">
        <v>186</v>
      </c>
    </row>
    <row r="87" spans="1:17" ht="31.5" x14ac:dyDescent="0.25">
      <c r="A87" s="68"/>
      <c r="B87" s="65"/>
      <c r="C87" s="68"/>
      <c r="D87" s="87"/>
      <c r="E87" s="87"/>
      <c r="F87" s="87"/>
      <c r="G87" s="87"/>
      <c r="H87" s="117"/>
      <c r="I87" s="88"/>
      <c r="J87" s="55" t="s">
        <v>138</v>
      </c>
      <c r="K87" s="42">
        <v>100</v>
      </c>
      <c r="L87" s="42">
        <v>100</v>
      </c>
      <c r="M87" s="42">
        <v>100</v>
      </c>
      <c r="N87" s="42">
        <v>100</v>
      </c>
      <c r="O87" s="46">
        <f t="shared" ref="O87:O91" si="30">N87/M87</f>
        <v>1</v>
      </c>
      <c r="P87" s="42">
        <v>100</v>
      </c>
      <c r="Q87" s="51" t="s">
        <v>71</v>
      </c>
    </row>
    <row r="88" spans="1:17" ht="56.25" customHeight="1" x14ac:dyDescent="0.25">
      <c r="A88" s="68"/>
      <c r="B88" s="65"/>
      <c r="C88" s="68"/>
      <c r="D88" s="87"/>
      <c r="E88" s="87"/>
      <c r="F88" s="87"/>
      <c r="G88" s="87"/>
      <c r="H88" s="117"/>
      <c r="I88" s="88"/>
      <c r="J88" s="55" t="s">
        <v>139</v>
      </c>
      <c r="K88" s="42">
        <v>10</v>
      </c>
      <c r="L88" s="42">
        <v>11</v>
      </c>
      <c r="M88" s="42">
        <v>10</v>
      </c>
      <c r="N88" s="42">
        <v>5</v>
      </c>
      <c r="O88" s="46">
        <f t="shared" si="30"/>
        <v>0.5</v>
      </c>
      <c r="P88" s="42">
        <v>5</v>
      </c>
      <c r="Q88" s="51" t="s">
        <v>108</v>
      </c>
    </row>
    <row r="89" spans="1:17" ht="116.25" customHeight="1" x14ac:dyDescent="0.25">
      <c r="A89" s="68"/>
      <c r="B89" s="65"/>
      <c r="C89" s="68"/>
      <c r="D89" s="87"/>
      <c r="E89" s="87"/>
      <c r="F89" s="87"/>
      <c r="G89" s="87"/>
      <c r="H89" s="117"/>
      <c r="I89" s="88"/>
      <c r="J89" s="55" t="s">
        <v>199</v>
      </c>
      <c r="K89" s="42">
        <v>12.6</v>
      </c>
      <c r="L89" s="42">
        <v>12.6</v>
      </c>
      <c r="M89" s="42">
        <v>12.7</v>
      </c>
      <c r="N89" s="42">
        <v>12.7</v>
      </c>
      <c r="O89" s="46">
        <f t="shared" si="30"/>
        <v>1</v>
      </c>
      <c r="P89" s="42">
        <v>12.8</v>
      </c>
      <c r="Q89" s="51" t="s">
        <v>108</v>
      </c>
    </row>
    <row r="90" spans="1:17" ht="31.5" x14ac:dyDescent="0.25">
      <c r="A90" s="68"/>
      <c r="B90" s="65"/>
      <c r="C90" s="68"/>
      <c r="D90" s="87"/>
      <c r="E90" s="87"/>
      <c r="F90" s="87"/>
      <c r="G90" s="87"/>
      <c r="H90" s="117"/>
      <c r="I90" s="88"/>
      <c r="J90" s="64" t="s">
        <v>56</v>
      </c>
      <c r="K90" s="42">
        <v>18</v>
      </c>
      <c r="L90" s="42">
        <v>24.7</v>
      </c>
      <c r="M90" s="42">
        <v>17.5</v>
      </c>
      <c r="N90" s="42">
        <v>24</v>
      </c>
      <c r="O90" s="46">
        <f>M90/N90</f>
        <v>0.72916666666666663</v>
      </c>
      <c r="P90" s="42">
        <v>25.5</v>
      </c>
      <c r="Q90" s="51" t="s">
        <v>186</v>
      </c>
    </row>
    <row r="91" spans="1:17" ht="37.5" customHeight="1" x14ac:dyDescent="0.25">
      <c r="A91" s="68"/>
      <c r="B91" s="65"/>
      <c r="C91" s="68"/>
      <c r="D91" s="87"/>
      <c r="E91" s="87"/>
      <c r="F91" s="87"/>
      <c r="G91" s="87"/>
      <c r="H91" s="117"/>
      <c r="I91" s="88"/>
      <c r="J91" s="55" t="s">
        <v>140</v>
      </c>
      <c r="K91" s="21">
        <v>93.4</v>
      </c>
      <c r="L91" s="21">
        <v>108.9</v>
      </c>
      <c r="M91" s="21">
        <v>95.6</v>
      </c>
      <c r="N91" s="21">
        <v>178.4</v>
      </c>
      <c r="O91" s="46">
        <f t="shared" si="30"/>
        <v>1.8661087866108788</v>
      </c>
      <c r="P91" s="42">
        <v>110.1</v>
      </c>
      <c r="Q91" s="51" t="s">
        <v>186</v>
      </c>
    </row>
    <row r="92" spans="1:17" ht="51.75" customHeight="1" x14ac:dyDescent="0.25">
      <c r="A92" s="68" t="s">
        <v>163</v>
      </c>
      <c r="B92" s="65" t="s">
        <v>141</v>
      </c>
      <c r="C92" s="43" t="s">
        <v>87</v>
      </c>
      <c r="D92" s="41" t="s">
        <v>18</v>
      </c>
      <c r="E92" s="42">
        <v>211892.6</v>
      </c>
      <c r="F92" s="42">
        <v>211892.6</v>
      </c>
      <c r="G92" s="42">
        <v>211892.6</v>
      </c>
      <c r="H92" s="42">
        <v>211810.731</v>
      </c>
      <c r="I92" s="33">
        <f>H92/F92</f>
        <v>0.99961362973506385</v>
      </c>
      <c r="J92" s="114" t="s">
        <v>58</v>
      </c>
      <c r="K92" s="107">
        <v>5.7</v>
      </c>
      <c r="L92" s="107">
        <v>5.9</v>
      </c>
      <c r="M92" s="107">
        <v>5.5</v>
      </c>
      <c r="N92" s="115">
        <v>7.7</v>
      </c>
      <c r="O92" s="81">
        <f>N92/M92</f>
        <v>1.4000000000000001</v>
      </c>
      <c r="P92" s="107">
        <v>5.5</v>
      </c>
      <c r="Q92" s="106" t="s">
        <v>67</v>
      </c>
    </row>
    <row r="93" spans="1:17" ht="46.5" customHeight="1" x14ac:dyDescent="0.25">
      <c r="A93" s="68"/>
      <c r="B93" s="65" t="s">
        <v>28</v>
      </c>
      <c r="C93" s="43"/>
      <c r="D93" s="6" t="s">
        <v>20</v>
      </c>
      <c r="E93" s="7">
        <f>SUM(E92)</f>
        <v>211892.6</v>
      </c>
      <c r="F93" s="7">
        <f>SUM(F92)</f>
        <v>211892.6</v>
      </c>
      <c r="G93" s="7">
        <f t="shared" ref="G93:H93" si="31">SUM(G92)</f>
        <v>211892.6</v>
      </c>
      <c r="H93" s="7">
        <f t="shared" si="31"/>
        <v>211810.731</v>
      </c>
      <c r="I93" s="32">
        <f t="shared" ref="I93:I98" si="32">H93/F93</f>
        <v>0.99961362973506385</v>
      </c>
      <c r="J93" s="114"/>
      <c r="K93" s="107"/>
      <c r="L93" s="107"/>
      <c r="M93" s="107"/>
      <c r="N93" s="116"/>
      <c r="O93" s="81"/>
      <c r="P93" s="107"/>
      <c r="Q93" s="106"/>
    </row>
    <row r="94" spans="1:17" ht="197.45" customHeight="1" x14ac:dyDescent="0.25">
      <c r="A94" s="68" t="s">
        <v>164</v>
      </c>
      <c r="B94" s="65" t="s">
        <v>29</v>
      </c>
      <c r="C94" s="77" t="s">
        <v>175</v>
      </c>
      <c r="D94" s="15" t="s">
        <v>18</v>
      </c>
      <c r="E94" s="42">
        <v>131212.20000000001</v>
      </c>
      <c r="F94" s="42">
        <v>144276.97</v>
      </c>
      <c r="G94" s="42">
        <v>144088.21</v>
      </c>
      <c r="H94" s="42">
        <v>144088.21</v>
      </c>
      <c r="I94" s="33">
        <f t="shared" si="32"/>
        <v>0.99869168308705114</v>
      </c>
      <c r="J94" s="55" t="s">
        <v>142</v>
      </c>
      <c r="K94" s="42">
        <v>100</v>
      </c>
      <c r="L94" s="42">
        <v>100</v>
      </c>
      <c r="M94" s="42">
        <v>100</v>
      </c>
      <c r="N94" s="42">
        <v>100</v>
      </c>
      <c r="O94" s="46">
        <v>1</v>
      </c>
      <c r="P94" s="42">
        <v>100</v>
      </c>
      <c r="Q94" s="51" t="s">
        <v>71</v>
      </c>
    </row>
    <row r="95" spans="1:17" ht="78.75" x14ac:dyDescent="0.25">
      <c r="A95" s="68"/>
      <c r="B95" s="65"/>
      <c r="C95" s="78"/>
      <c r="D95" s="20" t="s">
        <v>20</v>
      </c>
      <c r="E95" s="31">
        <f>E94</f>
        <v>131212.20000000001</v>
      </c>
      <c r="F95" s="31">
        <f t="shared" ref="F95:H95" si="33">F94</f>
        <v>144276.97</v>
      </c>
      <c r="G95" s="31">
        <f t="shared" si="33"/>
        <v>144088.21</v>
      </c>
      <c r="H95" s="31">
        <f t="shared" si="33"/>
        <v>144088.21</v>
      </c>
      <c r="I95" s="33">
        <f t="shared" si="32"/>
        <v>0.99869168308705114</v>
      </c>
      <c r="J95" s="55" t="s">
        <v>143</v>
      </c>
      <c r="K95" s="42">
        <v>100</v>
      </c>
      <c r="L95" s="42">
        <v>100</v>
      </c>
      <c r="M95" s="42">
        <v>100</v>
      </c>
      <c r="N95" s="42">
        <v>100</v>
      </c>
      <c r="O95" s="46">
        <v>1</v>
      </c>
      <c r="P95" s="42">
        <v>100</v>
      </c>
      <c r="Q95" s="51" t="s">
        <v>71</v>
      </c>
    </row>
    <row r="96" spans="1:17" ht="31.5" x14ac:dyDescent="0.25">
      <c r="A96" s="68" t="s">
        <v>165</v>
      </c>
      <c r="B96" s="65" t="s">
        <v>30</v>
      </c>
      <c r="C96" s="43" t="s">
        <v>81</v>
      </c>
      <c r="D96" s="41" t="s">
        <v>18</v>
      </c>
      <c r="E96" s="42">
        <v>45205.5</v>
      </c>
      <c r="F96" s="42">
        <v>45205.5</v>
      </c>
      <c r="G96" s="42">
        <v>45205.5</v>
      </c>
      <c r="H96" s="42">
        <v>45190.5</v>
      </c>
      <c r="I96" s="33">
        <f t="shared" si="32"/>
        <v>0.9996681819690082</v>
      </c>
      <c r="J96" s="74"/>
      <c r="K96" s="74"/>
      <c r="L96" s="74"/>
      <c r="M96" s="74"/>
      <c r="N96" s="74"/>
      <c r="O96" s="74"/>
      <c r="P96" s="74"/>
      <c r="Q96" s="74"/>
    </row>
    <row r="97" spans="1:19" ht="31.5" x14ac:dyDescent="0.25">
      <c r="A97" s="68"/>
      <c r="B97" s="65"/>
      <c r="C97" s="43" t="s">
        <v>82</v>
      </c>
      <c r="D97" s="41" t="s">
        <v>18</v>
      </c>
      <c r="E97" s="42">
        <v>6719.9</v>
      </c>
      <c r="F97" s="42">
        <v>6719.9</v>
      </c>
      <c r="G97" s="42">
        <v>6719.9</v>
      </c>
      <c r="H97" s="42">
        <v>6719.9</v>
      </c>
      <c r="I97" s="33">
        <f t="shared" si="32"/>
        <v>1</v>
      </c>
      <c r="J97" s="75"/>
      <c r="K97" s="75"/>
      <c r="L97" s="75"/>
      <c r="M97" s="75"/>
      <c r="N97" s="75"/>
      <c r="O97" s="75"/>
      <c r="P97" s="75"/>
      <c r="Q97" s="75"/>
    </row>
    <row r="98" spans="1:19" ht="24" customHeight="1" x14ac:dyDescent="0.25">
      <c r="A98" s="68"/>
      <c r="B98" s="65"/>
      <c r="C98" s="43"/>
      <c r="D98" s="6" t="s">
        <v>20</v>
      </c>
      <c r="E98" s="7">
        <f>SUM(E96:E97)</f>
        <v>51925.4</v>
      </c>
      <c r="F98" s="7">
        <f>SUM(F96:F97)</f>
        <v>51925.4</v>
      </c>
      <c r="G98" s="7">
        <f>SUM(G96:G97)</f>
        <v>51925.4</v>
      </c>
      <c r="H98" s="7">
        <f>SUM(H96:H97)</f>
        <v>51910.400000000001</v>
      </c>
      <c r="I98" s="32">
        <f t="shared" si="32"/>
        <v>0.99971112403563578</v>
      </c>
      <c r="J98" s="76"/>
      <c r="K98" s="76"/>
      <c r="L98" s="76"/>
      <c r="M98" s="76"/>
      <c r="N98" s="76"/>
      <c r="O98" s="76"/>
      <c r="P98" s="76"/>
      <c r="Q98" s="76"/>
    </row>
    <row r="99" spans="1:19" ht="36" customHeight="1" x14ac:dyDescent="0.25">
      <c r="A99" s="80" t="s">
        <v>107</v>
      </c>
      <c r="B99" s="80"/>
      <c r="C99" s="94"/>
      <c r="D99" s="59" t="s">
        <v>62</v>
      </c>
      <c r="E99" s="7">
        <f>SUM(E7,E18,E26,E28,E41,E45,E67)</f>
        <v>4131244.0999999996</v>
      </c>
      <c r="F99" s="7">
        <f>SUM(F7,F18,F26,F28,F41,F45,F67)</f>
        <v>4131244.0999999996</v>
      </c>
      <c r="G99" s="7">
        <f>SUM(G7,G18,G26,G28,G41,G45,G67)</f>
        <v>4131124.5873600002</v>
      </c>
      <c r="H99" s="7">
        <f>SUM(H7,H18,H26,H28,H41,H45,H67)</f>
        <v>4024369.6134700002</v>
      </c>
      <c r="I99" s="32">
        <f>H99/F99</f>
        <v>0.97413019324372541</v>
      </c>
      <c r="J99" s="97"/>
      <c r="K99" s="98"/>
      <c r="L99" s="98"/>
      <c r="M99" s="98"/>
      <c r="N99" s="98"/>
      <c r="O99" s="98"/>
      <c r="P99" s="98"/>
      <c r="Q99" s="99"/>
      <c r="S99" s="60"/>
    </row>
    <row r="100" spans="1:19" ht="34.5" customHeight="1" x14ac:dyDescent="0.25">
      <c r="A100" s="80"/>
      <c r="B100" s="80"/>
      <c r="C100" s="95"/>
      <c r="D100" s="59" t="s">
        <v>65</v>
      </c>
      <c r="E100" s="7">
        <f>SUM(E64)</f>
        <v>147759.95637999999</v>
      </c>
      <c r="F100" s="7">
        <f>SUM(F64)</f>
        <v>147759.95637999999</v>
      </c>
      <c r="G100" s="7">
        <f>SUM(G64)</f>
        <v>139434.48959000001</v>
      </c>
      <c r="H100" s="7">
        <f>SUM(H64)</f>
        <v>139434.48959000001</v>
      </c>
      <c r="I100" s="32">
        <f t="shared" ref="I100:I105" si="34">H100/F100</f>
        <v>0.94365545988258781</v>
      </c>
      <c r="J100" s="100"/>
      <c r="K100" s="101"/>
      <c r="L100" s="101"/>
      <c r="M100" s="101"/>
      <c r="N100" s="101"/>
      <c r="O100" s="101"/>
      <c r="P100" s="101"/>
      <c r="Q100" s="102"/>
      <c r="S100" s="60"/>
    </row>
    <row r="101" spans="1:19" ht="22.5" customHeight="1" x14ac:dyDescent="0.25">
      <c r="A101" s="80"/>
      <c r="B101" s="80"/>
      <c r="C101" s="95"/>
      <c r="D101" s="59" t="s">
        <v>94</v>
      </c>
      <c r="E101" s="7">
        <f>E33</f>
        <v>71660.595000000001</v>
      </c>
      <c r="F101" s="7">
        <f>F33</f>
        <v>71660.595000000001</v>
      </c>
      <c r="G101" s="7">
        <f>G33</f>
        <v>71660.595000000001</v>
      </c>
      <c r="H101" s="7">
        <f>H33</f>
        <v>71660.595000000001</v>
      </c>
      <c r="I101" s="32">
        <f t="shared" si="34"/>
        <v>1</v>
      </c>
      <c r="J101" s="100"/>
      <c r="K101" s="101"/>
      <c r="L101" s="101"/>
      <c r="M101" s="101"/>
      <c r="N101" s="101"/>
      <c r="O101" s="101"/>
      <c r="P101" s="101"/>
      <c r="Q101" s="102"/>
      <c r="S101" s="60"/>
    </row>
    <row r="102" spans="1:19" ht="34.5" customHeight="1" x14ac:dyDescent="0.25">
      <c r="A102" s="80" t="s">
        <v>31</v>
      </c>
      <c r="B102" s="80"/>
      <c r="C102" s="95"/>
      <c r="D102" s="59" t="s">
        <v>18</v>
      </c>
      <c r="E102" s="7">
        <f>SUM(E8,E19,E27,E29,E32,E36,E42,E46,E56,E60,E61,E65,E66,E68,E69,E70,E71,E72,E73,E74,E80,E81,E92,E94,E96,E97)</f>
        <v>12462845.186599998</v>
      </c>
      <c r="F102" s="7">
        <f>SUM(F8,F19,F27,F29,F32,F36,F42,F46,F56,F60,F61,F65,F66,F68,F69,F70,F71,F72,F73,F74,F80,F81,F92,F94,F96,F97)</f>
        <v>12630531.543839999</v>
      </c>
      <c r="G102" s="7">
        <f>SUM(G8,G19,G27,G29,G32,G36,G42,G46,G56,G60,G61,G65,G66,G68,G69,G70,G71,G72,G73,G74,G80,G81,G92,G94,G96,G97)</f>
        <v>12627712.289179999</v>
      </c>
      <c r="H102" s="7">
        <f>SUM(H8,H19,H27,H29,H32,H36,H42,H46,H56,H60,H61,H65,H66,H68,H69,H70,H71,H72,H73,H74,H80,H81,H92,H94,H96,H97)</f>
        <v>12325757.157990003</v>
      </c>
      <c r="I102" s="32">
        <f t="shared" si="34"/>
        <v>0.9758700269428775</v>
      </c>
      <c r="J102" s="100"/>
      <c r="K102" s="101"/>
      <c r="L102" s="101"/>
      <c r="M102" s="101"/>
      <c r="N102" s="101"/>
      <c r="O102" s="101"/>
      <c r="P102" s="101"/>
      <c r="Q102" s="102"/>
    </row>
    <row r="103" spans="1:19" ht="19.5" customHeight="1" x14ac:dyDescent="0.25">
      <c r="A103" s="80" t="s">
        <v>31</v>
      </c>
      <c r="B103" s="80"/>
      <c r="C103" s="95"/>
      <c r="D103" s="59" t="s">
        <v>59</v>
      </c>
      <c r="E103" s="7">
        <f>SUM(E37)</f>
        <v>1072931</v>
      </c>
      <c r="F103" s="7">
        <f>SUM(F37)</f>
        <v>1072931</v>
      </c>
      <c r="G103" s="7">
        <f>SUM(G37)</f>
        <v>1075994.7743899999</v>
      </c>
      <c r="H103" s="7">
        <f>SUM(H37)</f>
        <v>1075994.7743899999</v>
      </c>
      <c r="I103" s="32">
        <f t="shared" si="34"/>
        <v>1.0028555185654995</v>
      </c>
      <c r="J103" s="100"/>
      <c r="K103" s="101"/>
      <c r="L103" s="101"/>
      <c r="M103" s="101"/>
      <c r="N103" s="101"/>
      <c r="O103" s="101"/>
      <c r="P103" s="101"/>
      <c r="Q103" s="102"/>
    </row>
    <row r="104" spans="1:19" ht="32.25" customHeight="1" x14ac:dyDescent="0.25">
      <c r="A104" s="80" t="s">
        <v>31</v>
      </c>
      <c r="B104" s="80"/>
      <c r="C104" s="95"/>
      <c r="D104" s="59" t="s">
        <v>60</v>
      </c>
      <c r="E104" s="7">
        <f>SUM(E9,E38)</f>
        <v>3787810.281</v>
      </c>
      <c r="F104" s="7">
        <f>SUM(F9,F38)</f>
        <v>3814653.5706500001</v>
      </c>
      <c r="G104" s="7">
        <f>SUM(G9,G38)</f>
        <v>4139466.8216200001</v>
      </c>
      <c r="H104" s="7">
        <f>SUM(H9,H38)</f>
        <v>4139466.8216200001</v>
      </c>
      <c r="I104" s="32">
        <f t="shared" si="34"/>
        <v>1.0851488201888417</v>
      </c>
      <c r="J104" s="100"/>
      <c r="K104" s="101"/>
      <c r="L104" s="101"/>
      <c r="M104" s="101"/>
      <c r="N104" s="101"/>
      <c r="O104" s="101"/>
      <c r="P104" s="101"/>
      <c r="Q104" s="102"/>
    </row>
    <row r="105" spans="1:19" ht="25.5" customHeight="1" x14ac:dyDescent="0.25">
      <c r="A105" s="80" t="s">
        <v>31</v>
      </c>
      <c r="B105" s="80"/>
      <c r="C105" s="96"/>
      <c r="D105" s="61" t="s">
        <v>61</v>
      </c>
      <c r="E105" s="62">
        <f>SUM(E99:E104)</f>
        <v>21674251.118979998</v>
      </c>
      <c r="F105" s="62">
        <f t="shared" ref="F105:H105" si="35">SUM(F99:F104)</f>
        <v>21868780.765869997</v>
      </c>
      <c r="G105" s="62">
        <f t="shared" si="35"/>
        <v>22185393.55714</v>
      </c>
      <c r="H105" s="62">
        <f t="shared" si="35"/>
        <v>21776683.452060003</v>
      </c>
      <c r="I105" s="63">
        <f t="shared" si="34"/>
        <v>0.99578863976021337</v>
      </c>
      <c r="J105" s="103"/>
      <c r="K105" s="104"/>
      <c r="L105" s="104"/>
      <c r="M105" s="104"/>
      <c r="N105" s="104"/>
      <c r="O105" s="104"/>
      <c r="P105" s="104"/>
      <c r="Q105" s="105"/>
    </row>
    <row r="107" spans="1:19" ht="21.75" customHeight="1" x14ac:dyDescent="0.25">
      <c r="A107" s="79" t="s">
        <v>72</v>
      </c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1:19" ht="18.75" customHeight="1" x14ac:dyDescent="0.25">
      <c r="A108" s="8" t="s">
        <v>73</v>
      </c>
      <c r="D108" s="9"/>
      <c r="E108" s="9"/>
      <c r="F108" s="9"/>
      <c r="G108" s="9"/>
      <c r="H108" s="9"/>
      <c r="I108" s="38"/>
    </row>
    <row r="109" spans="1:19" ht="18" customHeight="1" x14ac:dyDescent="0.25">
      <c r="A109" s="9" t="s">
        <v>195</v>
      </c>
      <c r="E109" s="10"/>
    </row>
    <row r="110" spans="1:19" x14ac:dyDescent="0.25">
      <c r="D110" s="9"/>
      <c r="E110" s="9"/>
      <c r="F110" s="9"/>
      <c r="G110" s="9"/>
      <c r="H110" s="9"/>
      <c r="I110" s="38"/>
      <c r="K110" s="9"/>
      <c r="L110" s="9"/>
      <c r="M110" s="9"/>
      <c r="N110" s="9"/>
      <c r="O110" s="9"/>
      <c r="P110" s="9"/>
    </row>
  </sheetData>
  <mergeCells count="182">
    <mergeCell ref="A26:A27"/>
    <mergeCell ref="A32:A33"/>
    <mergeCell ref="Q42:Q43"/>
    <mergeCell ref="P42:P43"/>
    <mergeCell ref="P36:P39"/>
    <mergeCell ref="Q36:Q39"/>
    <mergeCell ref="B35:Q35"/>
    <mergeCell ref="A36:A39"/>
    <mergeCell ref="A18:A20"/>
    <mergeCell ref="B18:B20"/>
    <mergeCell ref="B22:B23"/>
    <mergeCell ref="A22:A23"/>
    <mergeCell ref="Q18:Q20"/>
    <mergeCell ref="P18:P20"/>
    <mergeCell ref="O18:O20"/>
    <mergeCell ref="N18:N20"/>
    <mergeCell ref="M18:M20"/>
    <mergeCell ref="L18:L20"/>
    <mergeCell ref="K18:K20"/>
    <mergeCell ref="M42:M43"/>
    <mergeCell ref="N42:N43"/>
    <mergeCell ref="O42:O43"/>
    <mergeCell ref="N36:N39"/>
    <mergeCell ref="O36:O39"/>
    <mergeCell ref="Q3:Q5"/>
    <mergeCell ref="B6:Q6"/>
    <mergeCell ref="M64:M68"/>
    <mergeCell ref="N64:N68"/>
    <mergeCell ref="O64:O68"/>
    <mergeCell ref="Q64:Q68"/>
    <mergeCell ref="J9:J10"/>
    <mergeCell ref="K9:K10"/>
    <mergeCell ref="L9:L10"/>
    <mergeCell ref="H57:H59"/>
    <mergeCell ref="J7:J8"/>
    <mergeCell ref="K7:K8"/>
    <mergeCell ref="L7:L8"/>
    <mergeCell ref="M7:M8"/>
    <mergeCell ref="N7:N8"/>
    <mergeCell ref="B31:Q31"/>
    <mergeCell ref="B32:B33"/>
    <mergeCell ref="B36:B39"/>
    <mergeCell ref="C7:C8"/>
    <mergeCell ref="Q7:Q8"/>
    <mergeCell ref="P46:P47"/>
    <mergeCell ref="Q46:Q47"/>
    <mergeCell ref="Q26:Q30"/>
    <mergeCell ref="P26:P30"/>
    <mergeCell ref="A94:A95"/>
    <mergeCell ref="J26:J30"/>
    <mergeCell ref="M26:M30"/>
    <mergeCell ref="N26:N30"/>
    <mergeCell ref="O26:O30"/>
    <mergeCell ref="B26:B30"/>
    <mergeCell ref="B24:Q24"/>
    <mergeCell ref="O7:O8"/>
    <mergeCell ref="N9:N10"/>
    <mergeCell ref="O9:O10"/>
    <mergeCell ref="C26:C27"/>
    <mergeCell ref="Q9:Q10"/>
    <mergeCell ref="B17:Q17"/>
    <mergeCell ref="P9:P10"/>
    <mergeCell ref="M9:M10"/>
    <mergeCell ref="B7:B10"/>
    <mergeCell ref="K26:K30"/>
    <mergeCell ref="L26:L30"/>
    <mergeCell ref="P7:P8"/>
    <mergeCell ref="J18:J20"/>
    <mergeCell ref="C28:C29"/>
    <mergeCell ref="A41:A43"/>
    <mergeCell ref="A45:A47"/>
    <mergeCell ref="B40:Q40"/>
    <mergeCell ref="M46:M47"/>
    <mergeCell ref="N46:N47"/>
    <mergeCell ref="O46:O47"/>
    <mergeCell ref="J36:J39"/>
    <mergeCell ref="K42:K43"/>
    <mergeCell ref="L42:L43"/>
    <mergeCell ref="K46:K47"/>
    <mergeCell ref="L46:L47"/>
    <mergeCell ref="L36:L39"/>
    <mergeCell ref="K36:K39"/>
    <mergeCell ref="B44:Q44"/>
    <mergeCell ref="B45:B47"/>
    <mergeCell ref="J46:J47"/>
    <mergeCell ref="B41:B43"/>
    <mergeCell ref="J42:J43"/>
    <mergeCell ref="Q92:Q93"/>
    <mergeCell ref="J92:J93"/>
    <mergeCell ref="C83:C91"/>
    <mergeCell ref="D83:D91"/>
    <mergeCell ref="E83:E91"/>
    <mergeCell ref="A49:A55"/>
    <mergeCell ref="O92:O93"/>
    <mergeCell ref="M92:M93"/>
    <mergeCell ref="N92:N93"/>
    <mergeCell ref="M69:M71"/>
    <mergeCell ref="N69:N71"/>
    <mergeCell ref="A92:A93"/>
    <mergeCell ref="A56:A59"/>
    <mergeCell ref="B56:B59"/>
    <mergeCell ref="A80:A91"/>
    <mergeCell ref="B92:B93"/>
    <mergeCell ref="B64:B68"/>
    <mergeCell ref="D57:D59"/>
    <mergeCell ref="J64:J68"/>
    <mergeCell ref="H83:H91"/>
    <mergeCell ref="K64:K68"/>
    <mergeCell ref="L64:L68"/>
    <mergeCell ref="C67:C68"/>
    <mergeCell ref="P64:P68"/>
    <mergeCell ref="J99:Q105"/>
    <mergeCell ref="A71:A73"/>
    <mergeCell ref="Q69:Q71"/>
    <mergeCell ref="P92:P93"/>
    <mergeCell ref="A1:O2"/>
    <mergeCell ref="F3:F5"/>
    <mergeCell ref="H3:H5"/>
    <mergeCell ref="I3:I5"/>
    <mergeCell ref="E3:E5"/>
    <mergeCell ref="K4:L4"/>
    <mergeCell ref="M4:N4"/>
    <mergeCell ref="O4:O5"/>
    <mergeCell ref="J3:J5"/>
    <mergeCell ref="K3:O3"/>
    <mergeCell ref="A3:A5"/>
    <mergeCell ref="D3:D5"/>
    <mergeCell ref="B3:B5"/>
    <mergeCell ref="G3:G5"/>
    <mergeCell ref="C3:C5"/>
    <mergeCell ref="A7:A10"/>
    <mergeCell ref="M36:M39"/>
    <mergeCell ref="K92:K93"/>
    <mergeCell ref="L92:L93"/>
    <mergeCell ref="B71:B73"/>
    <mergeCell ref="A107:J107"/>
    <mergeCell ref="A99:B105"/>
    <mergeCell ref="O69:O71"/>
    <mergeCell ref="A61:A62"/>
    <mergeCell ref="B61:B62"/>
    <mergeCell ref="J61:J62"/>
    <mergeCell ref="K61:K62"/>
    <mergeCell ref="L61:L62"/>
    <mergeCell ref="A75:A78"/>
    <mergeCell ref="B75:B78"/>
    <mergeCell ref="F83:F91"/>
    <mergeCell ref="G83:G91"/>
    <mergeCell ref="I83:I91"/>
    <mergeCell ref="L69:L71"/>
    <mergeCell ref="C75:C78"/>
    <mergeCell ref="A64:A68"/>
    <mergeCell ref="A96:A98"/>
    <mergeCell ref="B63:Q63"/>
    <mergeCell ref="K69:K71"/>
    <mergeCell ref="M61:M62"/>
    <mergeCell ref="N61:N62"/>
    <mergeCell ref="O61:O62"/>
    <mergeCell ref="Q61:Q62"/>
    <mergeCell ref="C99:C105"/>
    <mergeCell ref="Q96:Q98"/>
    <mergeCell ref="L96:L98"/>
    <mergeCell ref="M96:M98"/>
    <mergeCell ref="N96:N98"/>
    <mergeCell ref="O96:O98"/>
    <mergeCell ref="C94:C95"/>
    <mergeCell ref="B96:B98"/>
    <mergeCell ref="J96:J98"/>
    <mergeCell ref="K96:K98"/>
    <mergeCell ref="P96:P98"/>
    <mergeCell ref="B94:B95"/>
    <mergeCell ref="B80:B91"/>
    <mergeCell ref="B79:Q79"/>
    <mergeCell ref="P69:P71"/>
    <mergeCell ref="G57:G59"/>
    <mergeCell ref="E57:E59"/>
    <mergeCell ref="F57:F59"/>
    <mergeCell ref="C49:I55"/>
    <mergeCell ref="B48:Q48"/>
    <mergeCell ref="B49:B55"/>
    <mergeCell ref="I57:I59"/>
    <mergeCell ref="C57:C59"/>
    <mergeCell ref="P61:P62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2021-11-24T14:47:18Z</dcterms:modified>
</cp:coreProperties>
</file>